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Pol'!$A$1:$U$88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I48" i="1"/>
  <c r="I47" i="1"/>
  <c r="G39" i="1"/>
  <c r="F39" i="1"/>
  <c r="G78" i="12"/>
  <c r="AC78" i="12"/>
  <c r="AD78" i="12"/>
  <c r="BA67" i="12"/>
  <c r="BA65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3" i="12"/>
  <c r="I13" i="12"/>
  <c r="K13" i="12"/>
  <c r="M13" i="12"/>
  <c r="O13" i="12"/>
  <c r="Q13" i="12"/>
  <c r="U13" i="12"/>
  <c r="G18" i="12"/>
  <c r="I18" i="12"/>
  <c r="K18" i="12"/>
  <c r="M18" i="12"/>
  <c r="O18" i="12"/>
  <c r="Q18" i="12"/>
  <c r="U18" i="12"/>
  <c r="G19" i="12"/>
  <c r="G8" i="12" s="1"/>
  <c r="I19" i="12"/>
  <c r="K19" i="12"/>
  <c r="O19" i="12"/>
  <c r="O8" i="12" s="1"/>
  <c r="Q19" i="12"/>
  <c r="U19" i="12"/>
  <c r="G21" i="12"/>
  <c r="M21" i="12" s="1"/>
  <c r="I21" i="12"/>
  <c r="K21" i="12"/>
  <c r="O21" i="12"/>
  <c r="Q21" i="12"/>
  <c r="U21" i="12"/>
  <c r="G23" i="12"/>
  <c r="I23" i="12"/>
  <c r="K23" i="12"/>
  <c r="M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I31" i="12"/>
  <c r="K31" i="12"/>
  <c r="M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I35" i="12"/>
  <c r="K35" i="12"/>
  <c r="M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I39" i="12"/>
  <c r="K39" i="12"/>
  <c r="M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4" i="12"/>
  <c r="I44" i="12"/>
  <c r="K44" i="12"/>
  <c r="M44" i="12"/>
  <c r="O44" i="12"/>
  <c r="Q44" i="12"/>
  <c r="U44" i="12"/>
  <c r="G45" i="12"/>
  <c r="I45" i="12"/>
  <c r="K45" i="12"/>
  <c r="M45" i="12"/>
  <c r="O45" i="12"/>
  <c r="Q45" i="12"/>
  <c r="U45" i="12"/>
  <c r="G47" i="12"/>
  <c r="G48" i="12"/>
  <c r="I48" i="12"/>
  <c r="I47" i="12" s="1"/>
  <c r="K48" i="12"/>
  <c r="K47" i="12" s="1"/>
  <c r="M48" i="12"/>
  <c r="M47" i="12" s="1"/>
  <c r="O48" i="12"/>
  <c r="Q48" i="12"/>
  <c r="Q47" i="12" s="1"/>
  <c r="U48" i="12"/>
  <c r="U47" i="12" s="1"/>
  <c r="G49" i="12"/>
  <c r="I49" i="12"/>
  <c r="K49" i="12"/>
  <c r="M49" i="12"/>
  <c r="O49" i="12"/>
  <c r="Q49" i="12"/>
  <c r="U49" i="12"/>
  <c r="G52" i="12"/>
  <c r="I52" i="12"/>
  <c r="K52" i="12"/>
  <c r="M52" i="12"/>
  <c r="O52" i="12"/>
  <c r="Q52" i="12"/>
  <c r="U52" i="12"/>
  <c r="G54" i="12"/>
  <c r="M54" i="12" s="1"/>
  <c r="I54" i="12"/>
  <c r="K54" i="12"/>
  <c r="O54" i="12"/>
  <c r="O47" i="12" s="1"/>
  <c r="Q54" i="12"/>
  <c r="U54" i="12"/>
  <c r="I55" i="12"/>
  <c r="Q55" i="12"/>
  <c r="G56" i="12"/>
  <c r="I56" i="12"/>
  <c r="K56" i="12"/>
  <c r="K55" i="12" s="1"/>
  <c r="M56" i="12"/>
  <c r="O56" i="12"/>
  <c r="Q56" i="12"/>
  <c r="U56" i="12"/>
  <c r="U55" i="12" s="1"/>
  <c r="G58" i="12"/>
  <c r="G55" i="12" s="1"/>
  <c r="I58" i="12"/>
  <c r="K58" i="12"/>
  <c r="M58" i="12"/>
  <c r="O58" i="12"/>
  <c r="O55" i="12" s="1"/>
  <c r="Q58" i="12"/>
  <c r="U58" i="12"/>
  <c r="G59" i="12"/>
  <c r="M59" i="12" s="1"/>
  <c r="I59" i="12"/>
  <c r="K59" i="12"/>
  <c r="O59" i="12"/>
  <c r="Q59" i="12"/>
  <c r="U59" i="12"/>
  <c r="G61" i="12"/>
  <c r="I61" i="12"/>
  <c r="K61" i="12"/>
  <c r="K60" i="12" s="1"/>
  <c r="M61" i="12"/>
  <c r="M60" i="12" s="1"/>
  <c r="O61" i="12"/>
  <c r="Q61" i="12"/>
  <c r="U61" i="12"/>
  <c r="U60" i="12" s="1"/>
  <c r="G62" i="12"/>
  <c r="G60" i="12" s="1"/>
  <c r="I62" i="12"/>
  <c r="K62" i="12"/>
  <c r="M62" i="12"/>
  <c r="O62" i="12"/>
  <c r="O60" i="12" s="1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I60" i="12" s="1"/>
  <c r="K64" i="12"/>
  <c r="O64" i="12"/>
  <c r="Q64" i="12"/>
  <c r="Q60" i="12" s="1"/>
  <c r="U64" i="12"/>
  <c r="G66" i="12"/>
  <c r="I66" i="12"/>
  <c r="K66" i="12"/>
  <c r="M66" i="12"/>
  <c r="O66" i="12"/>
  <c r="Q66" i="12"/>
  <c r="U66" i="12"/>
  <c r="G68" i="12"/>
  <c r="I68" i="12"/>
  <c r="K68" i="12"/>
  <c r="M68" i="12"/>
  <c r="O68" i="12"/>
  <c r="Q68" i="12"/>
  <c r="U68" i="12"/>
  <c r="G70" i="12"/>
  <c r="M70" i="12" s="1"/>
  <c r="I70" i="12"/>
  <c r="K70" i="12"/>
  <c r="O70" i="12"/>
  <c r="Q70" i="12"/>
  <c r="U70" i="12"/>
  <c r="I72" i="12"/>
  <c r="Q72" i="12"/>
  <c r="G73" i="12"/>
  <c r="I73" i="12"/>
  <c r="K73" i="12"/>
  <c r="K72" i="12" s="1"/>
  <c r="M73" i="12"/>
  <c r="M72" i="12" s="1"/>
  <c r="O73" i="12"/>
  <c r="Q73" i="12"/>
  <c r="U73" i="12"/>
  <c r="U72" i="12" s="1"/>
  <c r="G75" i="12"/>
  <c r="G72" i="12" s="1"/>
  <c r="I75" i="12"/>
  <c r="K75" i="12"/>
  <c r="M75" i="12"/>
  <c r="O75" i="12"/>
  <c r="O72" i="12" s="1"/>
  <c r="Q75" i="12"/>
  <c r="U75" i="12"/>
  <c r="I20" i="1"/>
  <c r="I19" i="1"/>
  <c r="I18" i="1"/>
  <c r="I17" i="1"/>
  <c r="I16" i="1"/>
  <c r="I52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55" i="12"/>
  <c r="M19" i="12"/>
  <c r="M8" i="12" s="1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<sst xmlns="http://schemas.openxmlformats.org/spreadsheetml/2006/main" count="368" uniqueCount="217">
  <si>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</si>
  <si>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</si>
  <si>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</si>
  <si>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</si>
  <si>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</si>
  <si>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</si>
  <si>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</si>
  <si>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</si>
  <si>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</si>
  <si>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</si>
  <si>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</si>
  <si>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</si>
  <si>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</si>
  <si>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</si>
  <si>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</si>
  <si>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</si>
  <si>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</si>
  <si>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</si>
  <si>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</si>
  <si>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</si>
  <si>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</si>
  <si>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</si>
  <si>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</si>
  <si>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</si>
  <si>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</si>
  <si>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</si>
  <si>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</si>
  <si>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</si>
  <si>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</si>
  <si>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</si>
  <si>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</si>
  <si>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</si>
  <si>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</si>
  <si>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</si>
  <si>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</si>
  <si>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</si>
  <si>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</si>
  <si>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</si>
  <si>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</si>
  <si>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</si>
  <si>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</si>
  <si>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</si>
  <si>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</si>
  <si>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</si>
  <si>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</si>
  <si>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arch. Miroslav Dvořák</t>
  </si>
  <si>
    <t>ZTV sídliště Za Hanouskovými, Č. Rudolec Obj. 02 Veřejná prostranství</t>
  </si>
  <si>
    <t>Obec Český Rudoelc</t>
  </si>
  <si>
    <t>DELTA projekt s.r.o.</t>
  </si>
  <si>
    <t>Antonínská 15</t>
  </si>
  <si>
    <t>Dačice</t>
  </si>
  <si>
    <t>38001</t>
  </si>
  <si>
    <t>25160150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</si>
  <si>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</si>
  <si>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</si>
  <si>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</si>
  <si>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</si>
  <si>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</si>
  <si>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</si>
  <si>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</si>
  <si>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</si>
  <si>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</si>
  <si>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</si>
  <si>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</si>
  <si>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93</t>
  </si>
  <si>
    <t>Dokončovací práce inž.staveb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</si>
  <si>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</si>
  <si>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</si>
  <si>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</si>
  <si>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</si>
  <si>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</si>
  <si>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</si>
  <si>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</si>
  <si>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</si>
  <si>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</si>
  <si>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</si>
  <si>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</si>
  <si>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</si>
  <si>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</si>
  <si>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</si>
  <si>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</si>
  <si>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</si>
  <si>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</si>
  <si>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</si>
  <si>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</si>
  <si>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</si>
  <si>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</si>
  <si>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</si>
  <si>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</si>
  <si>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</si>
  <si>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</si>
  <si>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</si>
  <si>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</si>
  <si>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</si>
  <si>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</si>
  <si>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</si>
  <si>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</si>
  <si>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181301111R00</t>
  </si>
  <si>
    <t>Rozprostření ornice, rovina, tl.do 10 cm,nad 500m2</t>
  </si>
  <si>
    <t>m2</t>
  </si>
  <si>
    <t>POL1_0</t>
  </si>
  <si>
    <t>2195</t>
  </si>
  <si>
    <t>VV</t>
  </si>
  <si>
    <t>Zeleň v OZ:1075</t>
  </si>
  <si>
    <t>Zatravněné plochy mimo OZ:3130</t>
  </si>
  <si>
    <t>182101101R00</t>
  </si>
  <si>
    <t>Svahování v zářezech v hor. 1 - 4</t>
  </si>
  <si>
    <t>Sjezd:32,3*2</t>
  </si>
  <si>
    <t>CHodník:35,1*2</t>
  </si>
  <si>
    <t>Chodník:14</t>
  </si>
  <si>
    <t>Nádrž:378</t>
  </si>
  <si>
    <t>182201101R00</t>
  </si>
  <si>
    <t>Svahování násypů</t>
  </si>
  <si>
    <t>182301121R00</t>
  </si>
  <si>
    <t>Rozprostření ornice, svah, tl. do 10 cm, do 500 m2</t>
  </si>
  <si>
    <t>527+420</t>
  </si>
  <si>
    <t>182601111R00</t>
  </si>
  <si>
    <t>Obrovnání svahů násypů kameny, tl. vrstvy do 50 cm</t>
  </si>
  <si>
    <t>Nádrž:22*1,5+10*3,5</t>
  </si>
  <si>
    <t>180402111R00</t>
  </si>
  <si>
    <t>Založení trávníku parkového výsevem v rovině</t>
  </si>
  <si>
    <t>180402112R00</t>
  </si>
  <si>
    <t>Založení trávníku parkového výsevem svah do 1:2</t>
  </si>
  <si>
    <t>184102112R00</t>
  </si>
  <si>
    <t>Výsadba dřevin s balem D do 30 cm, v rovině</t>
  </si>
  <si>
    <t>kus</t>
  </si>
  <si>
    <t>183101213R00</t>
  </si>
  <si>
    <t>Hloub. jamek s výměnou 50% půdy do 0,05 m3, 1:5</t>
  </si>
  <si>
    <t>02656032R</t>
  </si>
  <si>
    <t>Javor babyka - Acer campestre, vysokokmen, OK 10-12 cm</t>
  </si>
  <si>
    <t>POL3_0</t>
  </si>
  <si>
    <t>02656039R</t>
  </si>
  <si>
    <t>Bříza bílá - Betula verrucosa šp. v. 200-250 cm</t>
  </si>
  <si>
    <t>02656038R</t>
  </si>
  <si>
    <t>Jírovec maďal - Aesculus hippocastanum OK 14-16 cm</t>
  </si>
  <si>
    <t>184202111R00</t>
  </si>
  <si>
    <t>Ukotvení dřeviny kůly D do 10 cm, dl. do 2 m</t>
  </si>
  <si>
    <t>184102114R00</t>
  </si>
  <si>
    <t>Výsadba dřevin s balem D do 50 cm, v rovině</t>
  </si>
  <si>
    <t>02656048R</t>
  </si>
  <si>
    <t>Lípa malolistá - Tilia cordata OK 10-12 cm, bal</t>
  </si>
  <si>
    <t>183101214R00</t>
  </si>
  <si>
    <t>Hloub. jamek s výměnou 50% půdy do 0,125 m3 1:5</t>
  </si>
  <si>
    <t>184202112R00</t>
  </si>
  <si>
    <t>Ukotvení dřeviny kůly D do 10 cm, dl. do 3 m</t>
  </si>
  <si>
    <t>184102211R00</t>
  </si>
  <si>
    <t>Výsadba keře bez balu výšky do 1 m, v rovině</t>
  </si>
  <si>
    <t>02656020R</t>
  </si>
  <si>
    <t>Šeřík obecný - Syringa vulgaris v. 20-30 cm</t>
  </si>
  <si>
    <t>02652445R</t>
  </si>
  <si>
    <t>Ptačí zob - Ligustrum vulgare  v. 20-40 cm</t>
  </si>
  <si>
    <t>02651200R</t>
  </si>
  <si>
    <t>Dřišťál - Berberis thunbergii  v. 40-60 cm</t>
  </si>
  <si>
    <t>02651267R</t>
  </si>
  <si>
    <t>Čimišník - Caragana arborescens  v. 60-80 cm</t>
  </si>
  <si>
    <t>02652496R</t>
  </si>
  <si>
    <t>Zimolez - Lonicera tatarica  v. 40-60 cm</t>
  </si>
  <si>
    <t>183101212R00</t>
  </si>
  <si>
    <t>Hloub. jamek s výměnou 50% půdy do 0,02 m3, 1:5</t>
  </si>
  <si>
    <t>184921096R00</t>
  </si>
  <si>
    <t>Mulčování rostlin tl. do 0,15 m rovina</t>
  </si>
  <si>
    <t>5*1,5+3*2,25+18*1</t>
  </si>
  <si>
    <t>182951112RT3</t>
  </si>
  <si>
    <t>Položení netkané textilie včetně upevnění, včetně dodávky netkané zahradnické textilie a skob</t>
  </si>
  <si>
    <t>133101101R00</t>
  </si>
  <si>
    <t>Hloubení šachet v hor.2 do 100 m3</t>
  </si>
  <si>
    <t>m3</t>
  </si>
  <si>
    <t>výusť:0,8*0,8*0,8*2</t>
  </si>
  <si>
    <t>2899701...</t>
  </si>
  <si>
    <t>Vrstva geotextilie 300g/m2, separační vrstva zasakování</t>
  </si>
  <si>
    <t>275313711R00</t>
  </si>
  <si>
    <t>Beton základových patek prostý C 25/30</t>
  </si>
  <si>
    <t>Výusť:0,8*0,8*0,8*2</t>
  </si>
  <si>
    <t>(0,8+0,4)/2*0,8*0,75*2</t>
  </si>
  <si>
    <t>275351215R00</t>
  </si>
  <si>
    <t>Bednění stěn základových patek - zřízení</t>
  </si>
  <si>
    <t>0,8*4*1*2</t>
  </si>
  <si>
    <t>275351216R00</t>
  </si>
  <si>
    <t>Bednění stěn základových patek - odstranění</t>
  </si>
  <si>
    <t>564751111R00</t>
  </si>
  <si>
    <t>Podklad z kameniva drceného vel.32-63 mm,tl. 15 cm</t>
  </si>
  <si>
    <t>zasakování - z výkresu:487</t>
  </si>
  <si>
    <t>5648111..</t>
  </si>
  <si>
    <t>Podklad ze štěrkodrti po zhutnění tloušťky 5 cm, štěrk frakce 16-32 mm</t>
  </si>
  <si>
    <t>564231111R00</t>
  </si>
  <si>
    <t>Podklad ze štěrkopísku po zhutnění tloušťky 10 cm</t>
  </si>
  <si>
    <t>936124112R00</t>
  </si>
  <si>
    <t>Zřízení lavice stabilní se zabetonováním noh</t>
  </si>
  <si>
    <t>74910311R</t>
  </si>
  <si>
    <t>Lavička bez opěradla 1700x490x400 mm akát/kov, upevnění šrouby</t>
  </si>
  <si>
    <t>74910312R</t>
  </si>
  <si>
    <t>Lavička s opěradlem 1700x650x690 mm akát/kov, upevnění šrouby</t>
  </si>
  <si>
    <t>74910501R</t>
  </si>
  <si>
    <t>Plocha plakátovací 1250x1250 mm pozink/OSB, do betonu, 2 sloupky</t>
  </si>
  <si>
    <t>Včetně osazení do betonu a vykopání jamek</t>
  </si>
  <si>
    <t>POP</t>
  </si>
  <si>
    <t>74910701R</t>
  </si>
  <si>
    <t>Stůl parkový kov/akát 1700x600x665 mm, černý/mahagon, upevnění šrouby</t>
  </si>
  <si>
    <t>Včetně zemních prací a osazení do betonu</t>
  </si>
  <si>
    <t>936004112R00</t>
  </si>
  <si>
    <t>Zřízení dětského pískoviště s rámem dřevěným</t>
  </si>
  <si>
    <t>m</t>
  </si>
  <si>
    <t>2,5*4</t>
  </si>
  <si>
    <t>936004121R00</t>
  </si>
  <si>
    <t>Zřízení vnitřního prostoru pískoviště</t>
  </si>
  <si>
    <t>2,5*2,5</t>
  </si>
  <si>
    <t>998231311R00</t>
  </si>
  <si>
    <t>Přesun hmot pro sadovnické a krajin. úpravy do 5km</t>
  </si>
  <si>
    <t>t</t>
  </si>
  <si>
    <t>0,157+8,82</t>
  </si>
  <si>
    <t>998222011R00</t>
  </si>
  <si>
    <t>Přesun hmot, pozemní komunikace, kryt z kameniva</t>
  </si>
  <si>
    <t>4,654+317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</si>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</sst>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172" fontId="18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9" xfId="0" applyNumberFormat="1" applyFont="1" applyBorder="1" applyAlignment="1">
      <alignment vertical="top" wrapText="1" shrinkToFit="1"/>
    </xf>
    <xf numFmtId="172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hidden="1" customHeight="1" x14ac:dyDescent="0.2">
      <c r="A3" s="4"/>
      <c r="B3" s="111" t="s">
        <v>43</v>
      </c>
      <c r="C3" s="112"/>
      <c r="D3" s="113"/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48</v>
      </c>
      <c r="E11" s="124"/>
      <c r="F11" s="124"/>
      <c r="G11" s="124"/>
      <c r="H11" s="28" t="s">
        <v>33</v>
      </c>
      <c r="I11" s="128" t="s">
        <v>52</v>
      </c>
      <c r="J11" s="11"/>
    </row>
    <row r="12" spans="1:15" ht="15.75" customHeight="1" x14ac:dyDescent="0.2">
      <c r="A12" s="4"/>
      <c r="B12" s="41"/>
      <c r="C12" s="26"/>
      <c r="D12" s="125" t="s">
        <v>49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51</v>
      </c>
      <c r="D13" s="126" t="s">
        <v>50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SUMIF(F47:F51,A16,I47:I51)+SUMIF(F47:F51,"PSU",I47:I51)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SUMIF(F47:F51,A17,I47:I51)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SUMIF(F47:F51,A18,I47:I51)</f>
        <v>0</v>
      </c>
      <c r="J18" s="93"/>
    </row>
    <row r="19" spans="1:10" ht="23.25" customHeight="1" x14ac:dyDescent="0.2">
      <c r="A19" s="193" t="s">
        <v>68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SUMIF(F47:F51,A19,I47:I51)</f>
        <v>0</v>
      </c>
      <c r="J19" s="93"/>
    </row>
    <row r="20" spans="1:10" ht="23.25" customHeight="1" x14ac:dyDescent="0.2">
      <c r="A20" s="193" t="s">
        <v>69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SUMIF(F47:F51,A20,I47:I51)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44008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53</v>
      </c>
      <c r="C39" s="138" t="s">
        <v>46</v>
      </c>
      <c r="D39" s="139"/>
      <c r="E39" s="139"/>
      <c r="F39" s="147">
        <f>'Rozpočet Pol'!AC78</f>
        <v>0</v>
      </c>
      <c r="G39" s="148">
        <f>'Rozpočet Pol'!AD78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56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57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58</v>
      </c>
      <c r="C47" s="175" t="s">
        <v>59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60</v>
      </c>
      <c r="C48" s="165" t="s">
        <v>61</v>
      </c>
      <c r="D48" s="167"/>
      <c r="E48" s="167"/>
      <c r="F48" s="183" t="s">
        <v>23</v>
      </c>
      <c r="G48" s="184"/>
      <c r="H48" s="184"/>
      <c r="I48" s="185">
        <f>'Rozpočet Pol'!G47</f>
        <v>0</v>
      </c>
      <c r="J48" s="185"/>
    </row>
    <row r="49" spans="1:10" ht="25.5" customHeight="1" x14ac:dyDescent="0.2">
      <c r="A49" s="163"/>
      <c r="B49" s="166" t="s">
        <v>62</v>
      </c>
      <c r="C49" s="165" t="s">
        <v>63</v>
      </c>
      <c r="D49" s="167"/>
      <c r="E49" s="167"/>
      <c r="F49" s="183" t="s">
        <v>23</v>
      </c>
      <c r="G49" s="184"/>
      <c r="H49" s="184"/>
      <c r="I49" s="185">
        <f>'Rozpočet Pol'!G55</f>
        <v>0</v>
      </c>
      <c r="J49" s="185"/>
    </row>
    <row r="50" spans="1:10" ht="25.5" customHeight="1" x14ac:dyDescent="0.2">
      <c r="A50" s="163"/>
      <c r="B50" s="166" t="s">
        <v>64</v>
      </c>
      <c r="C50" s="165" t="s">
        <v>65</v>
      </c>
      <c r="D50" s="167"/>
      <c r="E50" s="167"/>
      <c r="F50" s="183" t="s">
        <v>23</v>
      </c>
      <c r="G50" s="184"/>
      <c r="H50" s="184"/>
      <c r="I50" s="185">
        <f>'Rozpočet Pol'!G60</f>
        <v>0</v>
      </c>
      <c r="J50" s="185"/>
    </row>
    <row r="51" spans="1:10" ht="25.5" customHeight="1" x14ac:dyDescent="0.2">
      <c r="A51" s="163"/>
      <c r="B51" s="177" t="s">
        <v>66</v>
      </c>
      <c r="C51" s="178" t="s">
        <v>67</v>
      </c>
      <c r="D51" s="179"/>
      <c r="E51" s="179"/>
      <c r="F51" s="186" t="s">
        <v>23</v>
      </c>
      <c r="G51" s="187"/>
      <c r="H51" s="187"/>
      <c r="I51" s="188">
        <f>'Rozpočet Pol'!G72</f>
        <v>0</v>
      </c>
      <c r="J51" s="188"/>
    </row>
    <row r="52" spans="1:10" ht="25.5" customHeight="1" x14ac:dyDescent="0.2">
      <c r="A52" s="164"/>
      <c r="B52" s="170" t="s">
        <v>1</v>
      </c>
      <c r="C52" s="170"/>
      <c r="D52" s="171"/>
      <c r="E52" s="171"/>
      <c r="F52" s="189"/>
      <c r="G52" s="190"/>
      <c r="H52" s="190"/>
      <c r="I52" s="191">
        <f>SUM(I47:I51)</f>
        <v>0</v>
      </c>
      <c r="J52" s="191"/>
    </row>
    <row r="53" spans="1:10" x14ac:dyDescent="0.2">
      <c r="F53" s="192"/>
      <c r="G53" s="130"/>
      <c r="H53" s="192"/>
      <c r="I53" s="130"/>
      <c r="J53" s="130"/>
    </row>
    <row r="54" spans="1:10" x14ac:dyDescent="0.2">
      <c r="F54" s="192"/>
      <c r="G54" s="130"/>
      <c r="H54" s="192"/>
      <c r="I54" s="130"/>
      <c r="J54" s="130"/>
    </row>
    <row r="55" spans="1:10" x14ac:dyDescent="0.2">
      <c r="F55" s="192"/>
      <c r="G55" s="130"/>
      <c r="H55" s="192"/>
      <c r="I55" s="130"/>
      <c r="J5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71</v>
      </c>
    </row>
    <row r="2" spans="1:60" ht="24.95" customHeight="1" x14ac:dyDescent="0.2">
      <c r="A2" s="202" t="s">
        <v>70</v>
      </c>
      <c r="B2" s="196"/>
      <c r="C2" s="197" t="s">
        <v>46</v>
      </c>
      <c r="D2" s="198"/>
      <c r="E2" s="198"/>
      <c r="F2" s="198"/>
      <c r="G2" s="204"/>
      <c r="AE2" t="s">
        <v>72</v>
      </c>
    </row>
    <row r="3" spans="1:60" ht="24.95" hidden="1" customHeight="1" x14ac:dyDescent="0.2">
      <c r="A3" s="203" t="s">
        <v>7</v>
      </c>
      <c r="B3" s="201"/>
      <c r="C3" s="199"/>
      <c r="D3" s="200"/>
      <c r="E3" s="200"/>
      <c r="F3" s="200"/>
      <c r="G3" s="205"/>
      <c r="AE3" t="s">
        <v>73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74</v>
      </c>
    </row>
    <row r="5" spans="1:60" hidden="1" x14ac:dyDescent="0.2">
      <c r="A5" s="206" t="s">
        <v>75</v>
      </c>
      <c r="B5" s="207"/>
      <c r="C5" s="208"/>
      <c r="D5" s="209"/>
      <c r="E5" s="209"/>
      <c r="F5" s="209"/>
      <c r="G5" s="210"/>
      <c r="AE5" t="s">
        <v>76</v>
      </c>
    </row>
    <row r="7" spans="1:60" ht="38.25" x14ac:dyDescent="0.2">
      <c r="A7" s="216" t="s">
        <v>77</v>
      </c>
      <c r="B7" s="217" t="s">
        <v>78</v>
      </c>
      <c r="C7" s="217" t="s">
        <v>79</v>
      </c>
      <c r="D7" s="216" t="s">
        <v>80</v>
      </c>
      <c r="E7" s="216" t="s">
        <v>81</v>
      </c>
      <c r="F7" s="211" t="s">
        <v>82</v>
      </c>
      <c r="G7" s="237" t="s">
        <v>28</v>
      </c>
      <c r="H7" s="238" t="s">
        <v>29</v>
      </c>
      <c r="I7" s="238" t="s">
        <v>83</v>
      </c>
      <c r="J7" s="238" t="s">
        <v>30</v>
      </c>
      <c r="K7" s="238" t="s">
        <v>84</v>
      </c>
      <c r="L7" s="238" t="s">
        <v>85</v>
      </c>
      <c r="M7" s="238" t="s">
        <v>86</v>
      </c>
      <c r="N7" s="238" t="s">
        <v>87</v>
      </c>
      <c r="O7" s="238" t="s">
        <v>88</v>
      </c>
      <c r="P7" s="238" t="s">
        <v>89</v>
      </c>
      <c r="Q7" s="238" t="s">
        <v>90</v>
      </c>
      <c r="R7" s="238" t="s">
        <v>91</v>
      </c>
      <c r="S7" s="238" t="s">
        <v>92</v>
      </c>
      <c r="T7" s="238" t="s">
        <v>93</v>
      </c>
      <c r="U7" s="219" t="s">
        <v>94</v>
      </c>
    </row>
    <row r="8" spans="1:60" x14ac:dyDescent="0.2">
      <c r="A8" s="239" t="s">
        <v>95</v>
      </c>
      <c r="B8" s="240" t="s">
        <v>58</v>
      </c>
      <c r="C8" s="241" t="s">
        <v>59</v>
      </c>
      <c r="D8" s="218"/>
      <c r="E8" s="242"/>
      <c r="F8" s="243"/>
      <c r="G8" s="243">
        <f>SUMIF(AE9:AE46,"&lt;&gt;NOR",G9:G46)</f>
        <v>0</v>
      </c>
      <c r="H8" s="243"/>
      <c r="I8" s="243">
        <f>SUM(I9:I46)</f>
        <v>0</v>
      </c>
      <c r="J8" s="243"/>
      <c r="K8" s="243">
        <f>SUM(K9:K46)</f>
        <v>0</v>
      </c>
      <c r="L8" s="243"/>
      <c r="M8" s="243">
        <f>SUM(M9:M46)</f>
        <v>0</v>
      </c>
      <c r="N8" s="218"/>
      <c r="O8" s="218">
        <f>SUM(O9:O46)</f>
        <v>0.15729000000000004</v>
      </c>
      <c r="P8" s="218"/>
      <c r="Q8" s="218">
        <f>SUM(Q9:Q46)</f>
        <v>0</v>
      </c>
      <c r="R8" s="218"/>
      <c r="S8" s="218"/>
      <c r="T8" s="239"/>
      <c r="U8" s="218">
        <f>SUM(U9:U46)</f>
        <v>1019.73</v>
      </c>
      <c r="AE8" t="s">
        <v>96</v>
      </c>
    </row>
    <row r="9" spans="1:60" outlineLevel="1" x14ac:dyDescent="0.2">
      <c r="A9" s="213">
        <v>1</v>
      </c>
      <c r="B9" s="220" t="s">
        <v>97</v>
      </c>
      <c r="C9" s="265" t="s">
        <v>98</v>
      </c>
      <c r="D9" s="222" t="s">
        <v>99</v>
      </c>
      <c r="E9" s="228">
        <v>6400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1.2E-2</v>
      </c>
      <c r="U9" s="222">
        <f>ROUND(E9*T9,2)</f>
        <v>76.8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100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20"/>
      <c r="C10" s="266" t="s">
        <v>101</v>
      </c>
      <c r="D10" s="224"/>
      <c r="E10" s="229">
        <v>2195</v>
      </c>
      <c r="F10" s="233"/>
      <c r="G10" s="233"/>
      <c r="H10" s="233"/>
      <c r="I10" s="233"/>
      <c r="J10" s="233"/>
      <c r="K10" s="233"/>
      <c r="L10" s="233"/>
      <c r="M10" s="233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102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/>
      <c r="B11" s="220"/>
      <c r="C11" s="266" t="s">
        <v>103</v>
      </c>
      <c r="D11" s="224"/>
      <c r="E11" s="229">
        <v>1075</v>
      </c>
      <c r="F11" s="233"/>
      <c r="G11" s="233"/>
      <c r="H11" s="233"/>
      <c r="I11" s="233"/>
      <c r="J11" s="233"/>
      <c r="K11" s="233"/>
      <c r="L11" s="233"/>
      <c r="M11" s="233"/>
      <c r="N11" s="222"/>
      <c r="O11" s="222"/>
      <c r="P11" s="222"/>
      <c r="Q11" s="222"/>
      <c r="R11" s="222"/>
      <c r="S11" s="222"/>
      <c r="T11" s="223"/>
      <c r="U11" s="222"/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102</v>
      </c>
      <c r="AF11" s="212">
        <v>0</v>
      </c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/>
      <c r="B12" s="220"/>
      <c r="C12" s="266" t="s">
        <v>104</v>
      </c>
      <c r="D12" s="224"/>
      <c r="E12" s="229">
        <v>3130</v>
      </c>
      <c r="F12" s="233"/>
      <c r="G12" s="233"/>
      <c r="H12" s="233"/>
      <c r="I12" s="233"/>
      <c r="J12" s="233"/>
      <c r="K12" s="233"/>
      <c r="L12" s="233"/>
      <c r="M12" s="233"/>
      <c r="N12" s="222"/>
      <c r="O12" s="222"/>
      <c r="P12" s="222"/>
      <c r="Q12" s="222"/>
      <c r="R12" s="222"/>
      <c r="S12" s="222"/>
      <c r="T12" s="223"/>
      <c r="U12" s="222"/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102</v>
      </c>
      <c r="AF12" s="212">
        <v>0</v>
      </c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2</v>
      </c>
      <c r="B13" s="220" t="s">
        <v>105</v>
      </c>
      <c r="C13" s="265" t="s">
        <v>106</v>
      </c>
      <c r="D13" s="222" t="s">
        <v>99</v>
      </c>
      <c r="E13" s="228">
        <v>526.79999999999995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0.128</v>
      </c>
      <c r="U13" s="222">
        <f>ROUND(E13*T13,2)</f>
        <v>67.430000000000007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100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/>
      <c r="B14" s="220"/>
      <c r="C14" s="266" t="s">
        <v>107</v>
      </c>
      <c r="D14" s="224"/>
      <c r="E14" s="229">
        <v>64.599999999999994</v>
      </c>
      <c r="F14" s="233"/>
      <c r="G14" s="233"/>
      <c r="H14" s="233"/>
      <c r="I14" s="233"/>
      <c r="J14" s="233"/>
      <c r="K14" s="233"/>
      <c r="L14" s="233"/>
      <c r="M14" s="233"/>
      <c r="N14" s="222"/>
      <c r="O14" s="222"/>
      <c r="P14" s="222"/>
      <c r="Q14" s="222"/>
      <c r="R14" s="222"/>
      <c r="S14" s="222"/>
      <c r="T14" s="223"/>
      <c r="U14" s="222"/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102</v>
      </c>
      <c r="AF14" s="212">
        <v>0</v>
      </c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/>
      <c r="B15" s="220"/>
      <c r="C15" s="266" t="s">
        <v>108</v>
      </c>
      <c r="D15" s="224"/>
      <c r="E15" s="229">
        <v>70.2</v>
      </c>
      <c r="F15" s="233"/>
      <c r="G15" s="233"/>
      <c r="H15" s="233"/>
      <c r="I15" s="233"/>
      <c r="J15" s="233"/>
      <c r="K15" s="233"/>
      <c r="L15" s="233"/>
      <c r="M15" s="233"/>
      <c r="N15" s="222"/>
      <c r="O15" s="222"/>
      <c r="P15" s="222"/>
      <c r="Q15" s="222"/>
      <c r="R15" s="222"/>
      <c r="S15" s="222"/>
      <c r="T15" s="223"/>
      <c r="U15" s="222"/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102</v>
      </c>
      <c r="AF15" s="212">
        <v>0</v>
      </c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/>
      <c r="B16" s="220"/>
      <c r="C16" s="266" t="s">
        <v>109</v>
      </c>
      <c r="D16" s="224"/>
      <c r="E16" s="229">
        <v>14</v>
      </c>
      <c r="F16" s="233"/>
      <c r="G16" s="233"/>
      <c r="H16" s="233"/>
      <c r="I16" s="233"/>
      <c r="J16" s="233"/>
      <c r="K16" s="233"/>
      <c r="L16" s="233"/>
      <c r="M16" s="233"/>
      <c r="N16" s="222"/>
      <c r="O16" s="222"/>
      <c r="P16" s="222"/>
      <c r="Q16" s="222"/>
      <c r="R16" s="222"/>
      <c r="S16" s="222"/>
      <c r="T16" s="223"/>
      <c r="U16" s="222"/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102</v>
      </c>
      <c r="AF16" s="212">
        <v>0</v>
      </c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/>
      <c r="B17" s="220"/>
      <c r="C17" s="266" t="s">
        <v>110</v>
      </c>
      <c r="D17" s="224"/>
      <c r="E17" s="229">
        <v>378</v>
      </c>
      <c r="F17" s="233"/>
      <c r="G17" s="233"/>
      <c r="H17" s="233"/>
      <c r="I17" s="233"/>
      <c r="J17" s="233"/>
      <c r="K17" s="233"/>
      <c r="L17" s="233"/>
      <c r="M17" s="233"/>
      <c r="N17" s="222"/>
      <c r="O17" s="222"/>
      <c r="P17" s="222"/>
      <c r="Q17" s="222"/>
      <c r="R17" s="222"/>
      <c r="S17" s="222"/>
      <c r="T17" s="223"/>
      <c r="U17" s="222"/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102</v>
      </c>
      <c r="AF17" s="212">
        <v>0</v>
      </c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3</v>
      </c>
      <c r="B18" s="220" t="s">
        <v>111</v>
      </c>
      <c r="C18" s="265" t="s">
        <v>112</v>
      </c>
      <c r="D18" s="222" t="s">
        <v>99</v>
      </c>
      <c r="E18" s="228">
        <v>420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21</v>
      </c>
      <c r="M18" s="233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0.107</v>
      </c>
      <c r="U18" s="222">
        <f>ROUND(E18*T18,2)</f>
        <v>44.94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100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4</v>
      </c>
      <c r="B19" s="220" t="s">
        <v>113</v>
      </c>
      <c r="C19" s="265" t="s">
        <v>114</v>
      </c>
      <c r="D19" s="222" t="s">
        <v>99</v>
      </c>
      <c r="E19" s="228">
        <v>947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0.19</v>
      </c>
      <c r="U19" s="222">
        <f>ROUND(E19*T19,2)</f>
        <v>179.93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100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/>
      <c r="B20" s="220"/>
      <c r="C20" s="266" t="s">
        <v>115</v>
      </c>
      <c r="D20" s="224"/>
      <c r="E20" s="229">
        <v>947</v>
      </c>
      <c r="F20" s="233"/>
      <c r="G20" s="233"/>
      <c r="H20" s="233"/>
      <c r="I20" s="233"/>
      <c r="J20" s="233"/>
      <c r="K20" s="233"/>
      <c r="L20" s="233"/>
      <c r="M20" s="233"/>
      <c r="N20" s="222"/>
      <c r="O20" s="222"/>
      <c r="P20" s="222"/>
      <c r="Q20" s="222"/>
      <c r="R20" s="222"/>
      <c r="S20" s="222"/>
      <c r="T20" s="223"/>
      <c r="U20" s="222"/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102</v>
      </c>
      <c r="AF20" s="212">
        <v>0</v>
      </c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13">
        <v>5</v>
      </c>
      <c r="B21" s="220" t="s">
        <v>116</v>
      </c>
      <c r="C21" s="265" t="s">
        <v>117</v>
      </c>
      <c r="D21" s="222" t="s">
        <v>99</v>
      </c>
      <c r="E21" s="228">
        <v>68</v>
      </c>
      <c r="F21" s="232"/>
      <c r="G21" s="233">
        <f>ROUND(E21*F21,2)</f>
        <v>0</v>
      </c>
      <c r="H21" s="232"/>
      <c r="I21" s="233">
        <f>ROUND(E21*H21,2)</f>
        <v>0</v>
      </c>
      <c r="J21" s="232"/>
      <c r="K21" s="233">
        <f>ROUND(E21*J21,2)</f>
        <v>0</v>
      </c>
      <c r="L21" s="233">
        <v>21</v>
      </c>
      <c r="M21" s="233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2.1160000000000001</v>
      </c>
      <c r="U21" s="222">
        <f>ROUND(E21*T21,2)</f>
        <v>143.88999999999999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100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/>
      <c r="B22" s="220"/>
      <c r="C22" s="266" t="s">
        <v>118</v>
      </c>
      <c r="D22" s="224"/>
      <c r="E22" s="229">
        <v>68</v>
      </c>
      <c r="F22" s="233"/>
      <c r="G22" s="233"/>
      <c r="H22" s="233"/>
      <c r="I22" s="233"/>
      <c r="J22" s="233"/>
      <c r="K22" s="233"/>
      <c r="L22" s="233"/>
      <c r="M22" s="233"/>
      <c r="N22" s="222"/>
      <c r="O22" s="222"/>
      <c r="P22" s="222"/>
      <c r="Q22" s="222"/>
      <c r="R22" s="222"/>
      <c r="S22" s="222"/>
      <c r="T22" s="223"/>
      <c r="U22" s="222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102</v>
      </c>
      <c r="AF22" s="212">
        <v>0</v>
      </c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6</v>
      </c>
      <c r="B23" s="220" t="s">
        <v>119</v>
      </c>
      <c r="C23" s="265" t="s">
        <v>120</v>
      </c>
      <c r="D23" s="222" t="s">
        <v>99</v>
      </c>
      <c r="E23" s="228">
        <v>6400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21</v>
      </c>
      <c r="M23" s="233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0.06</v>
      </c>
      <c r="U23" s="222">
        <f>ROUND(E23*T23,2)</f>
        <v>384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100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7</v>
      </c>
      <c r="B24" s="220" t="s">
        <v>121</v>
      </c>
      <c r="C24" s="265" t="s">
        <v>122</v>
      </c>
      <c r="D24" s="222" t="s">
        <v>99</v>
      </c>
      <c r="E24" s="228">
        <v>947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21</v>
      </c>
      <c r="M24" s="233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9.7000000000000003E-2</v>
      </c>
      <c r="U24" s="222">
        <f>ROUND(E24*T24,2)</f>
        <v>91.86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100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8</v>
      </c>
      <c r="B25" s="220" t="s">
        <v>123</v>
      </c>
      <c r="C25" s="265" t="s">
        <v>124</v>
      </c>
      <c r="D25" s="222" t="s">
        <v>125</v>
      </c>
      <c r="E25" s="228">
        <v>5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0.27400000000000002</v>
      </c>
      <c r="U25" s="222">
        <f>ROUND(E25*T25,2)</f>
        <v>1.37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100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9</v>
      </c>
      <c r="B26" s="220" t="s">
        <v>126</v>
      </c>
      <c r="C26" s="265" t="s">
        <v>127</v>
      </c>
      <c r="D26" s="222" t="s">
        <v>125</v>
      </c>
      <c r="E26" s="228">
        <v>5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21</v>
      </c>
      <c r="M26" s="233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0.18</v>
      </c>
      <c r="U26" s="222">
        <f>ROUND(E26*T26,2)</f>
        <v>0.9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100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13">
        <v>10</v>
      </c>
      <c r="B27" s="220" t="s">
        <v>128</v>
      </c>
      <c r="C27" s="265" t="s">
        <v>129</v>
      </c>
      <c r="D27" s="222" t="s">
        <v>125</v>
      </c>
      <c r="E27" s="228">
        <v>2</v>
      </c>
      <c r="F27" s="232"/>
      <c r="G27" s="233">
        <f>ROUND(E27*F27,2)</f>
        <v>0</v>
      </c>
      <c r="H27" s="232"/>
      <c r="I27" s="233">
        <f>ROUND(E27*H27,2)</f>
        <v>0</v>
      </c>
      <c r="J27" s="232"/>
      <c r="K27" s="233">
        <f>ROUND(E27*J27,2)</f>
        <v>0</v>
      </c>
      <c r="L27" s="233">
        <v>21</v>
      </c>
      <c r="M27" s="233">
        <f>G27*(1+L27/100)</f>
        <v>0</v>
      </c>
      <c r="N27" s="222">
        <v>5.4999999999999997E-3</v>
      </c>
      <c r="O27" s="222">
        <f>ROUND(E27*N27,5)</f>
        <v>1.0999999999999999E-2</v>
      </c>
      <c r="P27" s="222">
        <v>0</v>
      </c>
      <c r="Q27" s="222">
        <f>ROUND(E27*P27,5)</f>
        <v>0</v>
      </c>
      <c r="R27" s="222"/>
      <c r="S27" s="222"/>
      <c r="T27" s="223">
        <v>0</v>
      </c>
      <c r="U27" s="222">
        <f>ROUND(E27*T27,2)</f>
        <v>0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130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>
        <v>11</v>
      </c>
      <c r="B28" s="220" t="s">
        <v>131</v>
      </c>
      <c r="C28" s="265" t="s">
        <v>132</v>
      </c>
      <c r="D28" s="222" t="s">
        <v>125</v>
      </c>
      <c r="E28" s="228">
        <v>2</v>
      </c>
      <c r="F28" s="232"/>
      <c r="G28" s="233">
        <f>ROUND(E28*F28,2)</f>
        <v>0</v>
      </c>
      <c r="H28" s="232"/>
      <c r="I28" s="233">
        <f>ROUND(E28*H28,2)</f>
        <v>0</v>
      </c>
      <c r="J28" s="232"/>
      <c r="K28" s="233">
        <f>ROUND(E28*J28,2)</f>
        <v>0</v>
      </c>
      <c r="L28" s="233">
        <v>21</v>
      </c>
      <c r="M28" s="233">
        <f>G28*(1+L28/100)</f>
        <v>0</v>
      </c>
      <c r="N28" s="222">
        <v>1.4999999999999999E-2</v>
      </c>
      <c r="O28" s="222">
        <f>ROUND(E28*N28,5)</f>
        <v>0.03</v>
      </c>
      <c r="P28" s="222">
        <v>0</v>
      </c>
      <c r="Q28" s="222">
        <f>ROUND(E28*P28,5)</f>
        <v>0</v>
      </c>
      <c r="R28" s="222"/>
      <c r="S28" s="222"/>
      <c r="T28" s="223">
        <v>0</v>
      </c>
      <c r="U28" s="222">
        <f>ROUND(E28*T28,2)</f>
        <v>0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130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13">
        <v>12</v>
      </c>
      <c r="B29" s="220" t="s">
        <v>133</v>
      </c>
      <c r="C29" s="265" t="s">
        <v>134</v>
      </c>
      <c r="D29" s="222" t="s">
        <v>125</v>
      </c>
      <c r="E29" s="228">
        <v>1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22">
        <v>1.4999999999999999E-2</v>
      </c>
      <c r="O29" s="222">
        <f>ROUND(E29*N29,5)</f>
        <v>1.4999999999999999E-2</v>
      </c>
      <c r="P29" s="222">
        <v>0</v>
      </c>
      <c r="Q29" s="222">
        <f>ROUND(E29*P29,5)</f>
        <v>0</v>
      </c>
      <c r="R29" s="222"/>
      <c r="S29" s="222"/>
      <c r="T29" s="223">
        <v>0</v>
      </c>
      <c r="U29" s="222">
        <f>ROUND(E29*T29,2)</f>
        <v>0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130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13</v>
      </c>
      <c r="B30" s="220" t="s">
        <v>135</v>
      </c>
      <c r="C30" s="265" t="s">
        <v>136</v>
      </c>
      <c r="D30" s="222" t="s">
        <v>125</v>
      </c>
      <c r="E30" s="228">
        <v>5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22">
        <v>4.4999999999999999E-4</v>
      </c>
      <c r="O30" s="222">
        <f>ROUND(E30*N30,5)</f>
        <v>2.2499999999999998E-3</v>
      </c>
      <c r="P30" s="222">
        <v>0</v>
      </c>
      <c r="Q30" s="222">
        <f>ROUND(E30*P30,5)</f>
        <v>0</v>
      </c>
      <c r="R30" s="222"/>
      <c r="S30" s="222"/>
      <c r="T30" s="223">
        <v>0.57099999999999995</v>
      </c>
      <c r="U30" s="222">
        <f>ROUND(E30*T30,2)</f>
        <v>2.86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100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14</v>
      </c>
      <c r="B31" s="220" t="s">
        <v>137</v>
      </c>
      <c r="C31" s="265" t="s">
        <v>138</v>
      </c>
      <c r="D31" s="222" t="s">
        <v>125</v>
      </c>
      <c r="E31" s="228">
        <v>3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21</v>
      </c>
      <c r="M31" s="233">
        <f>G31*(1+L31/100)</f>
        <v>0</v>
      </c>
      <c r="N31" s="222">
        <v>0</v>
      </c>
      <c r="O31" s="222">
        <f>ROUND(E31*N31,5)</f>
        <v>0</v>
      </c>
      <c r="P31" s="222">
        <v>0</v>
      </c>
      <c r="Q31" s="222">
        <f>ROUND(E31*P31,5)</f>
        <v>0</v>
      </c>
      <c r="R31" s="222"/>
      <c r="S31" s="222"/>
      <c r="T31" s="223">
        <v>0.747</v>
      </c>
      <c r="U31" s="222">
        <f>ROUND(E31*T31,2)</f>
        <v>2.2400000000000002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100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>
        <v>15</v>
      </c>
      <c r="B32" s="220" t="s">
        <v>139</v>
      </c>
      <c r="C32" s="265" t="s">
        <v>140</v>
      </c>
      <c r="D32" s="222" t="s">
        <v>125</v>
      </c>
      <c r="E32" s="228">
        <v>3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21</v>
      </c>
      <c r="M32" s="233">
        <f>G32*(1+L32/100)</f>
        <v>0</v>
      </c>
      <c r="N32" s="222">
        <v>1.2E-2</v>
      </c>
      <c r="O32" s="222">
        <f>ROUND(E32*N32,5)</f>
        <v>3.5999999999999997E-2</v>
      </c>
      <c r="P32" s="222">
        <v>0</v>
      </c>
      <c r="Q32" s="222">
        <f>ROUND(E32*P32,5)</f>
        <v>0</v>
      </c>
      <c r="R32" s="222"/>
      <c r="S32" s="222"/>
      <c r="T32" s="223">
        <v>0</v>
      </c>
      <c r="U32" s="222">
        <f>ROUND(E32*T32,2)</f>
        <v>0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130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16</v>
      </c>
      <c r="B33" s="220" t="s">
        <v>141</v>
      </c>
      <c r="C33" s="265" t="s">
        <v>142</v>
      </c>
      <c r="D33" s="222" t="s">
        <v>125</v>
      </c>
      <c r="E33" s="228">
        <v>3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0.40500000000000003</v>
      </c>
      <c r="U33" s="222">
        <f>ROUND(E33*T33,2)</f>
        <v>1.22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100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17</v>
      </c>
      <c r="B34" s="220" t="s">
        <v>143</v>
      </c>
      <c r="C34" s="265" t="s">
        <v>144</v>
      </c>
      <c r="D34" s="222" t="s">
        <v>125</v>
      </c>
      <c r="E34" s="228">
        <v>9</v>
      </c>
      <c r="F34" s="232"/>
      <c r="G34" s="233">
        <f>ROUND(E34*F34,2)</f>
        <v>0</v>
      </c>
      <c r="H34" s="232"/>
      <c r="I34" s="233">
        <f>ROUND(E34*H34,2)</f>
        <v>0</v>
      </c>
      <c r="J34" s="232"/>
      <c r="K34" s="233">
        <f>ROUND(E34*J34,2)</f>
        <v>0</v>
      </c>
      <c r="L34" s="233">
        <v>21</v>
      </c>
      <c r="M34" s="233">
        <f>G34*(1+L34/100)</f>
        <v>0</v>
      </c>
      <c r="N34" s="222">
        <v>5.5999999999999995E-4</v>
      </c>
      <c r="O34" s="222">
        <f>ROUND(E34*N34,5)</f>
        <v>5.0400000000000002E-3</v>
      </c>
      <c r="P34" s="222">
        <v>0</v>
      </c>
      <c r="Q34" s="222">
        <f>ROUND(E34*P34,5)</f>
        <v>0</v>
      </c>
      <c r="R34" s="222"/>
      <c r="S34" s="222"/>
      <c r="T34" s="223">
        <v>0.874</v>
      </c>
      <c r="U34" s="222">
        <f>ROUND(E34*T34,2)</f>
        <v>7.87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100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>
        <v>18</v>
      </c>
      <c r="B35" s="220" t="s">
        <v>145</v>
      </c>
      <c r="C35" s="265" t="s">
        <v>146</v>
      </c>
      <c r="D35" s="222" t="s">
        <v>125</v>
      </c>
      <c r="E35" s="228">
        <v>18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21</v>
      </c>
      <c r="M35" s="233">
        <f>G35*(1+L35/100)</f>
        <v>0</v>
      </c>
      <c r="N35" s="222">
        <v>0</v>
      </c>
      <c r="O35" s="222">
        <f>ROUND(E35*N35,5)</f>
        <v>0</v>
      </c>
      <c r="P35" s="222">
        <v>0</v>
      </c>
      <c r="Q35" s="222">
        <f>ROUND(E35*P35,5)</f>
        <v>0</v>
      </c>
      <c r="R35" s="222"/>
      <c r="S35" s="222"/>
      <c r="T35" s="223">
        <v>9.5000000000000001E-2</v>
      </c>
      <c r="U35" s="222">
        <f>ROUND(E35*T35,2)</f>
        <v>1.71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100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>
        <v>19</v>
      </c>
      <c r="B36" s="220" t="s">
        <v>147</v>
      </c>
      <c r="C36" s="265" t="s">
        <v>148</v>
      </c>
      <c r="D36" s="222" t="s">
        <v>125</v>
      </c>
      <c r="E36" s="228">
        <v>3</v>
      </c>
      <c r="F36" s="232"/>
      <c r="G36" s="233">
        <f>ROUND(E36*F36,2)</f>
        <v>0</v>
      </c>
      <c r="H36" s="232"/>
      <c r="I36" s="233">
        <f>ROUND(E36*H36,2)</f>
        <v>0</v>
      </c>
      <c r="J36" s="232"/>
      <c r="K36" s="233">
        <f>ROUND(E36*J36,2)</f>
        <v>0</v>
      </c>
      <c r="L36" s="233">
        <v>21</v>
      </c>
      <c r="M36" s="233">
        <f>G36*(1+L36/100)</f>
        <v>0</v>
      </c>
      <c r="N36" s="222">
        <v>2E-3</v>
      </c>
      <c r="O36" s="222">
        <f>ROUND(E36*N36,5)</f>
        <v>6.0000000000000001E-3</v>
      </c>
      <c r="P36" s="222">
        <v>0</v>
      </c>
      <c r="Q36" s="222">
        <f>ROUND(E36*P36,5)</f>
        <v>0</v>
      </c>
      <c r="R36" s="222"/>
      <c r="S36" s="222"/>
      <c r="T36" s="223">
        <v>0</v>
      </c>
      <c r="U36" s="222">
        <f>ROUND(E36*T36,2)</f>
        <v>0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130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20</v>
      </c>
      <c r="B37" s="220" t="s">
        <v>149</v>
      </c>
      <c r="C37" s="265" t="s">
        <v>150</v>
      </c>
      <c r="D37" s="222" t="s">
        <v>125</v>
      </c>
      <c r="E37" s="228">
        <v>5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21</v>
      </c>
      <c r="M37" s="233">
        <f>G37*(1+L37/100)</f>
        <v>0</v>
      </c>
      <c r="N37" s="222">
        <v>3.0000000000000001E-3</v>
      </c>
      <c r="O37" s="222">
        <f>ROUND(E37*N37,5)</f>
        <v>1.4999999999999999E-2</v>
      </c>
      <c r="P37" s="222">
        <v>0</v>
      </c>
      <c r="Q37" s="222">
        <f>ROUND(E37*P37,5)</f>
        <v>0</v>
      </c>
      <c r="R37" s="222"/>
      <c r="S37" s="222"/>
      <c r="T37" s="223">
        <v>0</v>
      </c>
      <c r="U37" s="222">
        <f>ROUND(E37*T37,2)</f>
        <v>0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130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21</v>
      </c>
      <c r="B38" s="220" t="s">
        <v>151</v>
      </c>
      <c r="C38" s="265" t="s">
        <v>152</v>
      </c>
      <c r="D38" s="222" t="s">
        <v>125</v>
      </c>
      <c r="E38" s="228">
        <v>3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21</v>
      </c>
      <c r="M38" s="233">
        <f>G38*(1+L38/100)</f>
        <v>0</v>
      </c>
      <c r="N38" s="222">
        <v>3.0000000000000001E-3</v>
      </c>
      <c r="O38" s="222">
        <f>ROUND(E38*N38,5)</f>
        <v>8.9999999999999993E-3</v>
      </c>
      <c r="P38" s="222">
        <v>0</v>
      </c>
      <c r="Q38" s="222">
        <f>ROUND(E38*P38,5)</f>
        <v>0</v>
      </c>
      <c r="R38" s="222"/>
      <c r="S38" s="222"/>
      <c r="T38" s="223">
        <v>0</v>
      </c>
      <c r="U38" s="222">
        <f>ROUND(E38*T38,2)</f>
        <v>0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130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22</v>
      </c>
      <c r="B39" s="220" t="s">
        <v>153</v>
      </c>
      <c r="C39" s="265" t="s">
        <v>154</v>
      </c>
      <c r="D39" s="222" t="s">
        <v>125</v>
      </c>
      <c r="E39" s="228">
        <v>3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21</v>
      </c>
      <c r="M39" s="233">
        <f>G39*(1+L39/100)</f>
        <v>0</v>
      </c>
      <c r="N39" s="222">
        <v>4.0000000000000001E-3</v>
      </c>
      <c r="O39" s="222">
        <f>ROUND(E39*N39,5)</f>
        <v>1.2E-2</v>
      </c>
      <c r="P39" s="222">
        <v>0</v>
      </c>
      <c r="Q39" s="222">
        <f>ROUND(E39*P39,5)</f>
        <v>0</v>
      </c>
      <c r="R39" s="222"/>
      <c r="S39" s="222"/>
      <c r="T39" s="223">
        <v>0</v>
      </c>
      <c r="U39" s="222">
        <f>ROUND(E39*T39,2)</f>
        <v>0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130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23</v>
      </c>
      <c r="B40" s="220" t="s">
        <v>155</v>
      </c>
      <c r="C40" s="265" t="s">
        <v>156</v>
      </c>
      <c r="D40" s="222" t="s">
        <v>125</v>
      </c>
      <c r="E40" s="228">
        <v>4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21</v>
      </c>
      <c r="M40" s="233">
        <f>G40*(1+L40/100)</f>
        <v>0</v>
      </c>
      <c r="N40" s="222">
        <v>4.0000000000000001E-3</v>
      </c>
      <c r="O40" s="222">
        <f>ROUND(E40*N40,5)</f>
        <v>1.6E-2</v>
      </c>
      <c r="P40" s="222">
        <v>0</v>
      </c>
      <c r="Q40" s="222">
        <f>ROUND(E40*P40,5)</f>
        <v>0</v>
      </c>
      <c r="R40" s="222"/>
      <c r="S40" s="222"/>
      <c r="T40" s="223">
        <v>0</v>
      </c>
      <c r="U40" s="222">
        <f>ROUND(E40*T40,2)</f>
        <v>0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130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24</v>
      </c>
      <c r="B41" s="220" t="s">
        <v>157</v>
      </c>
      <c r="C41" s="265" t="s">
        <v>158</v>
      </c>
      <c r="D41" s="222" t="s">
        <v>125</v>
      </c>
      <c r="E41" s="228">
        <v>18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21</v>
      </c>
      <c r="M41" s="233">
        <f>G41*(1+L41/100)</f>
        <v>0</v>
      </c>
      <c r="N41" s="222">
        <v>0</v>
      </c>
      <c r="O41" s="222">
        <f>ROUND(E41*N41,5)</f>
        <v>0</v>
      </c>
      <c r="P41" s="222">
        <v>0</v>
      </c>
      <c r="Q41" s="222">
        <f>ROUND(E41*P41,5)</f>
        <v>0</v>
      </c>
      <c r="R41" s="222"/>
      <c r="S41" s="222"/>
      <c r="T41" s="223">
        <v>7.0999999999999994E-2</v>
      </c>
      <c r="U41" s="222">
        <f>ROUND(E41*T41,2)</f>
        <v>1.28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100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25</v>
      </c>
      <c r="B42" s="220" t="s">
        <v>159</v>
      </c>
      <c r="C42" s="265" t="s">
        <v>160</v>
      </c>
      <c r="D42" s="222" t="s">
        <v>99</v>
      </c>
      <c r="E42" s="228">
        <v>32.25</v>
      </c>
      <c r="F42" s="232"/>
      <c r="G42" s="233">
        <f>ROUND(E42*F42,2)</f>
        <v>0</v>
      </c>
      <c r="H42" s="232"/>
      <c r="I42" s="233">
        <f>ROUND(E42*H42,2)</f>
        <v>0</v>
      </c>
      <c r="J42" s="232"/>
      <c r="K42" s="233">
        <f>ROUND(E42*J42,2)</f>
        <v>0</v>
      </c>
      <c r="L42" s="233">
        <v>21</v>
      </c>
      <c r="M42" s="233">
        <f>G42*(1+L42/100)</f>
        <v>0</v>
      </c>
      <c r="N42" s="222">
        <v>0</v>
      </c>
      <c r="O42" s="222">
        <f>ROUND(E42*N42,5)</f>
        <v>0</v>
      </c>
      <c r="P42" s="222">
        <v>0</v>
      </c>
      <c r="Q42" s="222">
        <f>ROUND(E42*P42,5)</f>
        <v>0</v>
      </c>
      <c r="R42" s="222"/>
      <c r="S42" s="222"/>
      <c r="T42" s="223">
        <v>0.252</v>
      </c>
      <c r="U42" s="222">
        <f>ROUND(E42*T42,2)</f>
        <v>8.1300000000000008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100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/>
      <c r="B43" s="220"/>
      <c r="C43" s="266" t="s">
        <v>161</v>
      </c>
      <c r="D43" s="224"/>
      <c r="E43" s="229">
        <v>32.25</v>
      </c>
      <c r="F43" s="233"/>
      <c r="G43" s="233"/>
      <c r="H43" s="233"/>
      <c r="I43" s="233"/>
      <c r="J43" s="233"/>
      <c r="K43" s="233"/>
      <c r="L43" s="233"/>
      <c r="M43" s="233"/>
      <c r="N43" s="222"/>
      <c r="O43" s="222"/>
      <c r="P43" s="222"/>
      <c r="Q43" s="222"/>
      <c r="R43" s="222"/>
      <c r="S43" s="222"/>
      <c r="T43" s="223"/>
      <c r="U43" s="222"/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102</v>
      </c>
      <c r="AF43" s="212">
        <v>0</v>
      </c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13">
        <v>26</v>
      </c>
      <c r="B44" s="220" t="s">
        <v>162</v>
      </c>
      <c r="C44" s="265" t="s">
        <v>163</v>
      </c>
      <c r="D44" s="222" t="s">
        <v>99</v>
      </c>
      <c r="E44" s="228">
        <v>32.5</v>
      </c>
      <c r="F44" s="232"/>
      <c r="G44" s="233">
        <f>ROUND(E44*F44,2)</f>
        <v>0</v>
      </c>
      <c r="H44" s="232"/>
      <c r="I44" s="233">
        <f>ROUND(E44*H44,2)</f>
        <v>0</v>
      </c>
      <c r="J44" s="232"/>
      <c r="K44" s="233">
        <f>ROUND(E44*J44,2)</f>
        <v>0</v>
      </c>
      <c r="L44" s="233">
        <v>21</v>
      </c>
      <c r="M44" s="233">
        <f>G44*(1+L44/100)</f>
        <v>0</v>
      </c>
      <c r="N44" s="222">
        <v>0</v>
      </c>
      <c r="O44" s="222">
        <f>ROUND(E44*N44,5)</f>
        <v>0</v>
      </c>
      <c r="P44" s="222">
        <v>0</v>
      </c>
      <c r="Q44" s="222">
        <f>ROUND(E44*P44,5)</f>
        <v>0</v>
      </c>
      <c r="R44" s="222"/>
      <c r="S44" s="222"/>
      <c r="T44" s="223">
        <v>4.3999999999999997E-2</v>
      </c>
      <c r="U44" s="222">
        <f>ROUND(E44*T44,2)</f>
        <v>1.43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100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>
        <v>27</v>
      </c>
      <c r="B45" s="220" t="s">
        <v>164</v>
      </c>
      <c r="C45" s="265" t="s">
        <v>165</v>
      </c>
      <c r="D45" s="222" t="s">
        <v>166</v>
      </c>
      <c r="E45" s="228">
        <v>1.024</v>
      </c>
      <c r="F45" s="232"/>
      <c r="G45" s="233">
        <f>ROUND(E45*F45,2)</f>
        <v>0</v>
      </c>
      <c r="H45" s="232"/>
      <c r="I45" s="233">
        <f>ROUND(E45*H45,2)</f>
        <v>0</v>
      </c>
      <c r="J45" s="232"/>
      <c r="K45" s="233">
        <f>ROUND(E45*J45,2)</f>
        <v>0</v>
      </c>
      <c r="L45" s="233">
        <v>21</v>
      </c>
      <c r="M45" s="233">
        <f>G45*(1+L45/100)</f>
        <v>0</v>
      </c>
      <c r="N45" s="222">
        <v>0</v>
      </c>
      <c r="O45" s="222">
        <f>ROUND(E45*N45,5)</f>
        <v>0</v>
      </c>
      <c r="P45" s="222">
        <v>0</v>
      </c>
      <c r="Q45" s="222">
        <f>ROUND(E45*P45,5)</f>
        <v>0</v>
      </c>
      <c r="R45" s="222"/>
      <c r="S45" s="222"/>
      <c r="T45" s="223">
        <v>1.8260000000000001</v>
      </c>
      <c r="U45" s="222">
        <f>ROUND(E45*T45,2)</f>
        <v>1.87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100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/>
      <c r="B46" s="220"/>
      <c r="C46" s="266" t="s">
        <v>167</v>
      </c>
      <c r="D46" s="224"/>
      <c r="E46" s="229">
        <v>1.024</v>
      </c>
      <c r="F46" s="233"/>
      <c r="G46" s="233"/>
      <c r="H46" s="233"/>
      <c r="I46" s="233"/>
      <c r="J46" s="233"/>
      <c r="K46" s="233"/>
      <c r="L46" s="233"/>
      <c r="M46" s="233"/>
      <c r="N46" s="222"/>
      <c r="O46" s="222"/>
      <c r="P46" s="222"/>
      <c r="Q46" s="222"/>
      <c r="R46" s="222"/>
      <c r="S46" s="222"/>
      <c r="T46" s="223"/>
      <c r="U46" s="222"/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102</v>
      </c>
      <c r="AF46" s="212">
        <v>0</v>
      </c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x14ac:dyDescent="0.2">
      <c r="A47" s="214" t="s">
        <v>95</v>
      </c>
      <c r="B47" s="221" t="s">
        <v>60</v>
      </c>
      <c r="C47" s="267" t="s">
        <v>61</v>
      </c>
      <c r="D47" s="225"/>
      <c r="E47" s="230"/>
      <c r="F47" s="234"/>
      <c r="G47" s="234">
        <f>SUMIF(AE48:AE54,"&lt;&gt;NOR",G48:G54)</f>
        <v>0</v>
      </c>
      <c r="H47" s="234"/>
      <c r="I47" s="234">
        <f>SUM(I48:I54)</f>
        <v>0</v>
      </c>
      <c r="J47" s="234"/>
      <c r="K47" s="234">
        <f>SUM(K48:K54)</f>
        <v>0</v>
      </c>
      <c r="L47" s="234"/>
      <c r="M47" s="234">
        <f>SUM(M48:M54)</f>
        <v>0</v>
      </c>
      <c r="N47" s="225"/>
      <c r="O47" s="225">
        <f>SUM(O48:O54)</f>
        <v>4.9044799999999995</v>
      </c>
      <c r="P47" s="225"/>
      <c r="Q47" s="225">
        <f>SUM(Q48:Q54)</f>
        <v>0</v>
      </c>
      <c r="R47" s="225"/>
      <c r="S47" s="225"/>
      <c r="T47" s="226"/>
      <c r="U47" s="225">
        <f>SUM(U48:U54)</f>
        <v>56.599999999999994</v>
      </c>
      <c r="AE47" t="s">
        <v>96</v>
      </c>
    </row>
    <row r="48" spans="1:60" ht="22.5" outlineLevel="1" x14ac:dyDescent="0.2">
      <c r="A48" s="213">
        <v>28</v>
      </c>
      <c r="B48" s="220" t="s">
        <v>168</v>
      </c>
      <c r="C48" s="265" t="s">
        <v>169</v>
      </c>
      <c r="D48" s="222" t="s">
        <v>99</v>
      </c>
      <c r="E48" s="228">
        <v>500</v>
      </c>
      <c r="F48" s="232"/>
      <c r="G48" s="233">
        <f>ROUND(E48*F48,2)</f>
        <v>0</v>
      </c>
      <c r="H48" s="232"/>
      <c r="I48" s="233">
        <f>ROUND(E48*H48,2)</f>
        <v>0</v>
      </c>
      <c r="J48" s="232"/>
      <c r="K48" s="233">
        <f>ROUND(E48*J48,2)</f>
        <v>0</v>
      </c>
      <c r="L48" s="233">
        <v>21</v>
      </c>
      <c r="M48" s="233">
        <f>G48*(1+L48/100)</f>
        <v>0</v>
      </c>
      <c r="N48" s="222">
        <v>5.0000000000000001E-4</v>
      </c>
      <c r="O48" s="222">
        <f>ROUND(E48*N48,5)</f>
        <v>0.25</v>
      </c>
      <c r="P48" s="222">
        <v>0</v>
      </c>
      <c r="Q48" s="222">
        <f>ROUND(E48*P48,5)</f>
        <v>0</v>
      </c>
      <c r="R48" s="222"/>
      <c r="S48" s="222"/>
      <c r="T48" s="223">
        <v>9.4E-2</v>
      </c>
      <c r="U48" s="222">
        <f>ROUND(E48*T48,2)</f>
        <v>47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100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>
        <v>29</v>
      </c>
      <c r="B49" s="220" t="s">
        <v>170</v>
      </c>
      <c r="C49" s="265" t="s">
        <v>171</v>
      </c>
      <c r="D49" s="222" t="s">
        <v>166</v>
      </c>
      <c r="E49" s="228">
        <v>1.744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22">
        <v>2.5249999999999999</v>
      </c>
      <c r="O49" s="222">
        <f>ROUND(E49*N49,5)</f>
        <v>4.4036</v>
      </c>
      <c r="P49" s="222">
        <v>0</v>
      </c>
      <c r="Q49" s="222">
        <f>ROUND(E49*P49,5)</f>
        <v>0</v>
      </c>
      <c r="R49" s="222"/>
      <c r="S49" s="222"/>
      <c r="T49" s="223">
        <v>0.47699999999999998</v>
      </c>
      <c r="U49" s="222">
        <f>ROUND(E49*T49,2)</f>
        <v>0.83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100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/>
      <c r="B50" s="220"/>
      <c r="C50" s="266" t="s">
        <v>172</v>
      </c>
      <c r="D50" s="224"/>
      <c r="E50" s="229">
        <v>1.024</v>
      </c>
      <c r="F50" s="233"/>
      <c r="G50" s="233"/>
      <c r="H50" s="233"/>
      <c r="I50" s="233"/>
      <c r="J50" s="233"/>
      <c r="K50" s="233"/>
      <c r="L50" s="233"/>
      <c r="M50" s="233"/>
      <c r="N50" s="222"/>
      <c r="O50" s="222"/>
      <c r="P50" s="222"/>
      <c r="Q50" s="222"/>
      <c r="R50" s="222"/>
      <c r="S50" s="222"/>
      <c r="T50" s="223"/>
      <c r="U50" s="222"/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102</v>
      </c>
      <c r="AF50" s="212">
        <v>0</v>
      </c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/>
      <c r="B51" s="220"/>
      <c r="C51" s="266" t="s">
        <v>173</v>
      </c>
      <c r="D51" s="224"/>
      <c r="E51" s="229">
        <v>0.72</v>
      </c>
      <c r="F51" s="233"/>
      <c r="G51" s="233"/>
      <c r="H51" s="233"/>
      <c r="I51" s="233"/>
      <c r="J51" s="233"/>
      <c r="K51" s="233"/>
      <c r="L51" s="233"/>
      <c r="M51" s="233"/>
      <c r="N51" s="222"/>
      <c r="O51" s="222"/>
      <c r="P51" s="222"/>
      <c r="Q51" s="222"/>
      <c r="R51" s="222"/>
      <c r="S51" s="222"/>
      <c r="T51" s="223"/>
      <c r="U51" s="222"/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102</v>
      </c>
      <c r="AF51" s="212">
        <v>0</v>
      </c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>
        <v>30</v>
      </c>
      <c r="B52" s="220" t="s">
        <v>174</v>
      </c>
      <c r="C52" s="265" t="s">
        <v>175</v>
      </c>
      <c r="D52" s="222" t="s">
        <v>99</v>
      </c>
      <c r="E52" s="228">
        <v>6.4</v>
      </c>
      <c r="F52" s="232"/>
      <c r="G52" s="233">
        <f>ROUND(E52*F52,2)</f>
        <v>0</v>
      </c>
      <c r="H52" s="232"/>
      <c r="I52" s="233">
        <f>ROUND(E52*H52,2)</f>
        <v>0</v>
      </c>
      <c r="J52" s="232"/>
      <c r="K52" s="233">
        <f>ROUND(E52*J52,2)</f>
        <v>0</v>
      </c>
      <c r="L52" s="233">
        <v>21</v>
      </c>
      <c r="M52" s="233">
        <f>G52*(1+L52/100)</f>
        <v>0</v>
      </c>
      <c r="N52" s="222">
        <v>3.9199999999999999E-2</v>
      </c>
      <c r="O52" s="222">
        <f>ROUND(E52*N52,5)</f>
        <v>0.25087999999999999</v>
      </c>
      <c r="P52" s="222">
        <v>0</v>
      </c>
      <c r="Q52" s="222">
        <f>ROUND(E52*P52,5)</f>
        <v>0</v>
      </c>
      <c r="R52" s="222"/>
      <c r="S52" s="222"/>
      <c r="T52" s="223">
        <v>1.05</v>
      </c>
      <c r="U52" s="222">
        <f>ROUND(E52*T52,2)</f>
        <v>6.72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100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/>
      <c r="B53" s="220"/>
      <c r="C53" s="266" t="s">
        <v>176</v>
      </c>
      <c r="D53" s="224"/>
      <c r="E53" s="229">
        <v>6.4</v>
      </c>
      <c r="F53" s="233"/>
      <c r="G53" s="233"/>
      <c r="H53" s="233"/>
      <c r="I53" s="233"/>
      <c r="J53" s="233"/>
      <c r="K53" s="233"/>
      <c r="L53" s="233"/>
      <c r="M53" s="233"/>
      <c r="N53" s="222"/>
      <c r="O53" s="222"/>
      <c r="P53" s="222"/>
      <c r="Q53" s="222"/>
      <c r="R53" s="222"/>
      <c r="S53" s="222"/>
      <c r="T53" s="223"/>
      <c r="U53" s="222"/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102</v>
      </c>
      <c r="AF53" s="212">
        <v>0</v>
      </c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>
        <v>31</v>
      </c>
      <c r="B54" s="220" t="s">
        <v>177</v>
      </c>
      <c r="C54" s="265" t="s">
        <v>178</v>
      </c>
      <c r="D54" s="222" t="s">
        <v>99</v>
      </c>
      <c r="E54" s="228">
        <v>6.4</v>
      </c>
      <c r="F54" s="232"/>
      <c r="G54" s="233">
        <f>ROUND(E54*F54,2)</f>
        <v>0</v>
      </c>
      <c r="H54" s="232"/>
      <c r="I54" s="233">
        <f>ROUND(E54*H54,2)</f>
        <v>0</v>
      </c>
      <c r="J54" s="232"/>
      <c r="K54" s="233">
        <f>ROUND(E54*J54,2)</f>
        <v>0</v>
      </c>
      <c r="L54" s="233">
        <v>21</v>
      </c>
      <c r="M54" s="233">
        <f>G54*(1+L54/100)</f>
        <v>0</v>
      </c>
      <c r="N54" s="222">
        <v>0</v>
      </c>
      <c r="O54" s="222">
        <f>ROUND(E54*N54,5)</f>
        <v>0</v>
      </c>
      <c r="P54" s="222">
        <v>0</v>
      </c>
      <c r="Q54" s="222">
        <f>ROUND(E54*P54,5)</f>
        <v>0</v>
      </c>
      <c r="R54" s="222"/>
      <c r="S54" s="222"/>
      <c r="T54" s="223">
        <v>0.32</v>
      </c>
      <c r="U54" s="222">
        <f>ROUND(E54*T54,2)</f>
        <v>2.0499999999999998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100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x14ac:dyDescent="0.2">
      <c r="A55" s="214" t="s">
        <v>95</v>
      </c>
      <c r="B55" s="221" t="s">
        <v>62</v>
      </c>
      <c r="C55" s="267" t="s">
        <v>63</v>
      </c>
      <c r="D55" s="225"/>
      <c r="E55" s="230"/>
      <c r="F55" s="234"/>
      <c r="G55" s="234">
        <f>SUMIF(AE56:AE59,"&lt;&gt;NOR",G56:G59)</f>
        <v>0</v>
      </c>
      <c r="H55" s="234"/>
      <c r="I55" s="234">
        <f>SUM(I56:I59)</f>
        <v>0</v>
      </c>
      <c r="J55" s="234"/>
      <c r="K55" s="234">
        <f>SUM(K56:K59)</f>
        <v>0</v>
      </c>
      <c r="L55" s="234"/>
      <c r="M55" s="234">
        <f>SUM(M56:M59)</f>
        <v>0</v>
      </c>
      <c r="N55" s="225"/>
      <c r="O55" s="225">
        <f>SUM(O56:O59)</f>
        <v>316.98829999999998</v>
      </c>
      <c r="P55" s="225"/>
      <c r="Q55" s="225">
        <f>SUM(Q56:Q59)</f>
        <v>0</v>
      </c>
      <c r="R55" s="225"/>
      <c r="S55" s="225"/>
      <c r="T55" s="226"/>
      <c r="U55" s="225">
        <f>SUM(U56:U59)</f>
        <v>35.549999999999997</v>
      </c>
      <c r="AE55" t="s">
        <v>96</v>
      </c>
    </row>
    <row r="56" spans="1:60" outlineLevel="1" x14ac:dyDescent="0.2">
      <c r="A56" s="213">
        <v>32</v>
      </c>
      <c r="B56" s="220" t="s">
        <v>179</v>
      </c>
      <c r="C56" s="265" t="s">
        <v>180</v>
      </c>
      <c r="D56" s="222" t="s">
        <v>99</v>
      </c>
      <c r="E56" s="228">
        <v>487</v>
      </c>
      <c r="F56" s="232"/>
      <c r="G56" s="233">
        <f>ROUND(E56*F56,2)</f>
        <v>0</v>
      </c>
      <c r="H56" s="232"/>
      <c r="I56" s="233">
        <f>ROUND(E56*H56,2)</f>
        <v>0</v>
      </c>
      <c r="J56" s="232"/>
      <c r="K56" s="233">
        <f>ROUND(E56*J56,2)</f>
        <v>0</v>
      </c>
      <c r="L56" s="233">
        <v>21</v>
      </c>
      <c r="M56" s="233">
        <f>G56*(1+L56/100)</f>
        <v>0</v>
      </c>
      <c r="N56" s="222">
        <v>0.32250000000000001</v>
      </c>
      <c r="O56" s="222">
        <f>ROUND(E56*N56,5)</f>
        <v>157.0575</v>
      </c>
      <c r="P56" s="222">
        <v>0</v>
      </c>
      <c r="Q56" s="222">
        <f>ROUND(E56*P56,5)</f>
        <v>0</v>
      </c>
      <c r="R56" s="222"/>
      <c r="S56" s="222"/>
      <c r="T56" s="223">
        <v>2.5999999999999999E-2</v>
      </c>
      <c r="U56" s="222">
        <f>ROUND(E56*T56,2)</f>
        <v>12.66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100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/>
      <c r="B57" s="220"/>
      <c r="C57" s="266" t="s">
        <v>181</v>
      </c>
      <c r="D57" s="224"/>
      <c r="E57" s="229">
        <v>487</v>
      </c>
      <c r="F57" s="233"/>
      <c r="G57" s="233"/>
      <c r="H57" s="233"/>
      <c r="I57" s="233"/>
      <c r="J57" s="233"/>
      <c r="K57" s="233"/>
      <c r="L57" s="233"/>
      <c r="M57" s="233"/>
      <c r="N57" s="222"/>
      <c r="O57" s="222"/>
      <c r="P57" s="222"/>
      <c r="Q57" s="222"/>
      <c r="R57" s="222"/>
      <c r="S57" s="222"/>
      <c r="T57" s="223"/>
      <c r="U57" s="222"/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102</v>
      </c>
      <c r="AF57" s="212">
        <v>0</v>
      </c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13">
        <v>33</v>
      </c>
      <c r="B58" s="220" t="s">
        <v>182</v>
      </c>
      <c r="C58" s="265" t="s">
        <v>183</v>
      </c>
      <c r="D58" s="222" t="s">
        <v>99</v>
      </c>
      <c r="E58" s="228">
        <v>487</v>
      </c>
      <c r="F58" s="232"/>
      <c r="G58" s="233">
        <f>ROUND(E58*F58,2)</f>
        <v>0</v>
      </c>
      <c r="H58" s="232"/>
      <c r="I58" s="233">
        <f>ROUND(E58*H58,2)</f>
        <v>0</v>
      </c>
      <c r="J58" s="232"/>
      <c r="K58" s="233">
        <f>ROUND(E58*J58,2)</f>
        <v>0</v>
      </c>
      <c r="L58" s="233">
        <v>21</v>
      </c>
      <c r="M58" s="233">
        <f>G58*(1+L58/100)</f>
        <v>0</v>
      </c>
      <c r="N58" s="222">
        <v>0.126</v>
      </c>
      <c r="O58" s="222">
        <f>ROUND(E58*N58,5)</f>
        <v>61.362000000000002</v>
      </c>
      <c r="P58" s="222">
        <v>0</v>
      </c>
      <c r="Q58" s="222">
        <f>ROUND(E58*P58,5)</f>
        <v>0</v>
      </c>
      <c r="R58" s="222"/>
      <c r="S58" s="222"/>
      <c r="T58" s="223">
        <v>2.1000000000000001E-2</v>
      </c>
      <c r="U58" s="222">
        <f>ROUND(E58*T58,2)</f>
        <v>10.23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100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>
        <v>34</v>
      </c>
      <c r="B59" s="220" t="s">
        <v>184</v>
      </c>
      <c r="C59" s="265" t="s">
        <v>185</v>
      </c>
      <c r="D59" s="222" t="s">
        <v>99</v>
      </c>
      <c r="E59" s="228">
        <v>487</v>
      </c>
      <c r="F59" s="232"/>
      <c r="G59" s="233">
        <f>ROUND(E59*F59,2)</f>
        <v>0</v>
      </c>
      <c r="H59" s="232"/>
      <c r="I59" s="233">
        <f>ROUND(E59*H59,2)</f>
        <v>0</v>
      </c>
      <c r="J59" s="232"/>
      <c r="K59" s="233">
        <f>ROUND(E59*J59,2)</f>
        <v>0</v>
      </c>
      <c r="L59" s="233">
        <v>21</v>
      </c>
      <c r="M59" s="233">
        <f>G59*(1+L59/100)</f>
        <v>0</v>
      </c>
      <c r="N59" s="222">
        <v>0.2024</v>
      </c>
      <c r="O59" s="222">
        <f>ROUND(E59*N59,5)</f>
        <v>98.568799999999996</v>
      </c>
      <c r="P59" s="222">
        <v>0</v>
      </c>
      <c r="Q59" s="222">
        <f>ROUND(E59*P59,5)</f>
        <v>0</v>
      </c>
      <c r="R59" s="222"/>
      <c r="S59" s="222"/>
      <c r="T59" s="223">
        <v>2.5999999999999999E-2</v>
      </c>
      <c r="U59" s="222">
        <f>ROUND(E59*T59,2)</f>
        <v>12.66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100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x14ac:dyDescent="0.2">
      <c r="A60" s="214" t="s">
        <v>95</v>
      </c>
      <c r="B60" s="221" t="s">
        <v>64</v>
      </c>
      <c r="C60" s="267" t="s">
        <v>65</v>
      </c>
      <c r="D60" s="225"/>
      <c r="E60" s="230"/>
      <c r="F60" s="234"/>
      <c r="G60" s="234">
        <f>SUMIF(AE61:AE71,"&lt;&gt;NOR",G61:G71)</f>
        <v>0</v>
      </c>
      <c r="H60" s="234"/>
      <c r="I60" s="234">
        <f>SUM(I61:I71)</f>
        <v>0</v>
      </c>
      <c r="J60" s="234"/>
      <c r="K60" s="234">
        <f>SUM(K61:K71)</f>
        <v>0</v>
      </c>
      <c r="L60" s="234"/>
      <c r="M60" s="234">
        <f>SUM(M61:M71)</f>
        <v>0</v>
      </c>
      <c r="N60" s="225"/>
      <c r="O60" s="225">
        <f>SUM(O61:O71)</f>
        <v>8.8202999999999996</v>
      </c>
      <c r="P60" s="225"/>
      <c r="Q60" s="225">
        <f>SUM(Q61:Q71)</f>
        <v>0</v>
      </c>
      <c r="R60" s="225"/>
      <c r="S60" s="225"/>
      <c r="T60" s="226"/>
      <c r="U60" s="225">
        <f>SUM(U61:U71)</f>
        <v>48.790000000000006</v>
      </c>
      <c r="AE60" t="s">
        <v>96</v>
      </c>
    </row>
    <row r="61" spans="1:60" outlineLevel="1" x14ac:dyDescent="0.2">
      <c r="A61" s="213">
        <v>35</v>
      </c>
      <c r="B61" s="220" t="s">
        <v>186</v>
      </c>
      <c r="C61" s="265" t="s">
        <v>187</v>
      </c>
      <c r="D61" s="222" t="s">
        <v>125</v>
      </c>
      <c r="E61" s="228">
        <v>7</v>
      </c>
      <c r="F61" s="232"/>
      <c r="G61" s="233">
        <f>ROUND(E61*F61,2)</f>
        <v>0</v>
      </c>
      <c r="H61" s="232"/>
      <c r="I61" s="233">
        <f>ROUND(E61*H61,2)</f>
        <v>0</v>
      </c>
      <c r="J61" s="232"/>
      <c r="K61" s="233">
        <f>ROUND(E61*J61,2)</f>
        <v>0</v>
      </c>
      <c r="L61" s="233">
        <v>21</v>
      </c>
      <c r="M61" s="233">
        <f>G61*(1+L61/100)</f>
        <v>0</v>
      </c>
      <c r="N61" s="222">
        <v>0.4</v>
      </c>
      <c r="O61" s="222">
        <f>ROUND(E61*N61,5)</f>
        <v>2.8</v>
      </c>
      <c r="P61" s="222">
        <v>0</v>
      </c>
      <c r="Q61" s="222">
        <f>ROUND(E61*P61,5)</f>
        <v>0</v>
      </c>
      <c r="R61" s="222"/>
      <c r="S61" s="222"/>
      <c r="T61" s="223">
        <v>2.5750000000000002</v>
      </c>
      <c r="U61" s="222">
        <f>ROUND(E61*T61,2)</f>
        <v>18.03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100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2.5" outlineLevel="1" x14ac:dyDescent="0.2">
      <c r="A62" s="213">
        <v>36</v>
      </c>
      <c r="B62" s="220" t="s">
        <v>188</v>
      </c>
      <c r="C62" s="265" t="s">
        <v>189</v>
      </c>
      <c r="D62" s="222" t="s">
        <v>125</v>
      </c>
      <c r="E62" s="228">
        <v>5</v>
      </c>
      <c r="F62" s="232"/>
      <c r="G62" s="233">
        <f>ROUND(E62*F62,2)</f>
        <v>0</v>
      </c>
      <c r="H62" s="232"/>
      <c r="I62" s="233">
        <f>ROUND(E62*H62,2)</f>
        <v>0</v>
      </c>
      <c r="J62" s="232"/>
      <c r="K62" s="233">
        <f>ROUND(E62*J62,2)</f>
        <v>0</v>
      </c>
      <c r="L62" s="233">
        <v>21</v>
      </c>
      <c r="M62" s="233">
        <f>G62*(1+L62/100)</f>
        <v>0</v>
      </c>
      <c r="N62" s="222">
        <v>3.5000000000000003E-2</v>
      </c>
      <c r="O62" s="222">
        <f>ROUND(E62*N62,5)</f>
        <v>0.17499999999999999</v>
      </c>
      <c r="P62" s="222">
        <v>0</v>
      </c>
      <c r="Q62" s="222">
        <f>ROUND(E62*P62,5)</f>
        <v>0</v>
      </c>
      <c r="R62" s="222"/>
      <c r="S62" s="222"/>
      <c r="T62" s="223">
        <v>0</v>
      </c>
      <c r="U62" s="222">
        <f>ROUND(E62*T62,2)</f>
        <v>0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130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1" x14ac:dyDescent="0.2">
      <c r="A63" s="213">
        <v>37</v>
      </c>
      <c r="B63" s="220" t="s">
        <v>190</v>
      </c>
      <c r="C63" s="265" t="s">
        <v>191</v>
      </c>
      <c r="D63" s="222" t="s">
        <v>125</v>
      </c>
      <c r="E63" s="228">
        <v>2</v>
      </c>
      <c r="F63" s="232"/>
      <c r="G63" s="233">
        <f>ROUND(E63*F63,2)</f>
        <v>0</v>
      </c>
      <c r="H63" s="232"/>
      <c r="I63" s="233">
        <f>ROUND(E63*H63,2)</f>
        <v>0</v>
      </c>
      <c r="J63" s="232"/>
      <c r="K63" s="233">
        <f>ROUND(E63*J63,2)</f>
        <v>0</v>
      </c>
      <c r="L63" s="233">
        <v>21</v>
      </c>
      <c r="M63" s="233">
        <f>G63*(1+L63/100)</f>
        <v>0</v>
      </c>
      <c r="N63" s="222">
        <v>4.4999999999999998E-2</v>
      </c>
      <c r="O63" s="222">
        <f>ROUND(E63*N63,5)</f>
        <v>0.09</v>
      </c>
      <c r="P63" s="222">
        <v>0</v>
      </c>
      <c r="Q63" s="222">
        <f>ROUND(E63*P63,5)</f>
        <v>0</v>
      </c>
      <c r="R63" s="222"/>
      <c r="S63" s="222"/>
      <c r="T63" s="223">
        <v>0</v>
      </c>
      <c r="U63" s="222">
        <f>ROUND(E63*T63,2)</f>
        <v>0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130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1" x14ac:dyDescent="0.2">
      <c r="A64" s="213">
        <v>38</v>
      </c>
      <c r="B64" s="220" t="s">
        <v>192</v>
      </c>
      <c r="C64" s="265" t="s">
        <v>193</v>
      </c>
      <c r="D64" s="222" t="s">
        <v>125</v>
      </c>
      <c r="E64" s="228">
        <v>2</v>
      </c>
      <c r="F64" s="232"/>
      <c r="G64" s="233">
        <f>ROUND(E64*F64,2)</f>
        <v>0</v>
      </c>
      <c r="H64" s="232"/>
      <c r="I64" s="233">
        <f>ROUND(E64*H64,2)</f>
        <v>0</v>
      </c>
      <c r="J64" s="232"/>
      <c r="K64" s="233">
        <f>ROUND(E64*J64,2)</f>
        <v>0</v>
      </c>
      <c r="L64" s="233">
        <v>21</v>
      </c>
      <c r="M64" s="233">
        <f>G64*(1+L64/100)</f>
        <v>0</v>
      </c>
      <c r="N64" s="222">
        <v>4.5499999999999999E-2</v>
      </c>
      <c r="O64" s="222">
        <f>ROUND(E64*N64,5)</f>
        <v>9.0999999999999998E-2</v>
      </c>
      <c r="P64" s="222">
        <v>0</v>
      </c>
      <c r="Q64" s="222">
        <f>ROUND(E64*P64,5)</f>
        <v>0</v>
      </c>
      <c r="R64" s="222"/>
      <c r="S64" s="222"/>
      <c r="T64" s="223">
        <v>0</v>
      </c>
      <c r="U64" s="222">
        <f>ROUND(E64*T64,2)</f>
        <v>0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130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/>
      <c r="B65" s="220"/>
      <c r="C65" s="268" t="s">
        <v>194</v>
      </c>
      <c r="D65" s="227"/>
      <c r="E65" s="231"/>
      <c r="F65" s="235"/>
      <c r="G65" s="236"/>
      <c r="H65" s="233"/>
      <c r="I65" s="233"/>
      <c r="J65" s="233"/>
      <c r="K65" s="233"/>
      <c r="L65" s="233"/>
      <c r="M65" s="233"/>
      <c r="N65" s="222"/>
      <c r="O65" s="222"/>
      <c r="P65" s="222"/>
      <c r="Q65" s="222"/>
      <c r="R65" s="222"/>
      <c r="S65" s="222"/>
      <c r="T65" s="223"/>
      <c r="U65" s="222"/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195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5" t="str">
        <f>C65</f>
        <v>Včetně osazení do betonu a vykopání jamek</v>
      </c>
      <c r="BB65" s="212"/>
      <c r="BC65" s="212"/>
      <c r="BD65" s="212"/>
      <c r="BE65" s="212"/>
      <c r="BF65" s="212"/>
      <c r="BG65" s="212"/>
      <c r="BH65" s="212"/>
    </row>
    <row r="66" spans="1:60" ht="22.5" outlineLevel="1" x14ac:dyDescent="0.2">
      <c r="A66" s="213">
        <v>39</v>
      </c>
      <c r="B66" s="220" t="s">
        <v>196</v>
      </c>
      <c r="C66" s="265" t="s">
        <v>197</v>
      </c>
      <c r="D66" s="222" t="s">
        <v>125</v>
      </c>
      <c r="E66" s="228">
        <v>1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21</v>
      </c>
      <c r="M66" s="233">
        <f>G66*(1+L66/100)</f>
        <v>0</v>
      </c>
      <c r="N66" s="222">
        <v>4.8399999999999999E-2</v>
      </c>
      <c r="O66" s="222">
        <f>ROUND(E66*N66,5)</f>
        <v>4.8399999999999999E-2</v>
      </c>
      <c r="P66" s="222">
        <v>0</v>
      </c>
      <c r="Q66" s="222">
        <f>ROUND(E66*P66,5)</f>
        <v>0</v>
      </c>
      <c r="R66" s="222"/>
      <c r="S66" s="222"/>
      <c r="T66" s="223">
        <v>0</v>
      </c>
      <c r="U66" s="222">
        <f>ROUND(E66*T66,2)</f>
        <v>0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130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/>
      <c r="B67" s="220"/>
      <c r="C67" s="268" t="s">
        <v>198</v>
      </c>
      <c r="D67" s="227"/>
      <c r="E67" s="231"/>
      <c r="F67" s="235"/>
      <c r="G67" s="236"/>
      <c r="H67" s="233"/>
      <c r="I67" s="233"/>
      <c r="J67" s="233"/>
      <c r="K67" s="233"/>
      <c r="L67" s="233"/>
      <c r="M67" s="233"/>
      <c r="N67" s="222"/>
      <c r="O67" s="222"/>
      <c r="P67" s="222"/>
      <c r="Q67" s="222"/>
      <c r="R67" s="222"/>
      <c r="S67" s="222"/>
      <c r="T67" s="223"/>
      <c r="U67" s="222"/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195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5" t="str">
        <f>C67</f>
        <v>Včetně zemních prací a osazení do betonu</v>
      </c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3">
        <v>40</v>
      </c>
      <c r="B68" s="220" t="s">
        <v>199</v>
      </c>
      <c r="C68" s="265" t="s">
        <v>200</v>
      </c>
      <c r="D68" s="222" t="s">
        <v>201</v>
      </c>
      <c r="E68" s="228">
        <v>10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21</v>
      </c>
      <c r="M68" s="233">
        <f>G68*(1+L68/100)</f>
        <v>0</v>
      </c>
      <c r="N68" s="222">
        <v>1.7440000000000001E-2</v>
      </c>
      <c r="O68" s="222">
        <f>ROUND(E68*N68,5)</f>
        <v>0.1744</v>
      </c>
      <c r="P68" s="222">
        <v>0</v>
      </c>
      <c r="Q68" s="222">
        <f>ROUND(E68*P68,5)</f>
        <v>0</v>
      </c>
      <c r="R68" s="222"/>
      <c r="S68" s="222"/>
      <c r="T68" s="223">
        <v>1.335</v>
      </c>
      <c r="U68" s="222">
        <f>ROUND(E68*T68,2)</f>
        <v>13.35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100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3"/>
      <c r="B69" s="220"/>
      <c r="C69" s="266" t="s">
        <v>202</v>
      </c>
      <c r="D69" s="224"/>
      <c r="E69" s="229">
        <v>10</v>
      </c>
      <c r="F69" s="233"/>
      <c r="G69" s="233"/>
      <c r="H69" s="233"/>
      <c r="I69" s="233"/>
      <c r="J69" s="233"/>
      <c r="K69" s="233"/>
      <c r="L69" s="233"/>
      <c r="M69" s="233"/>
      <c r="N69" s="222"/>
      <c r="O69" s="222"/>
      <c r="P69" s="222"/>
      <c r="Q69" s="222"/>
      <c r="R69" s="222"/>
      <c r="S69" s="222"/>
      <c r="T69" s="223"/>
      <c r="U69" s="222"/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102</v>
      </c>
      <c r="AF69" s="212">
        <v>0</v>
      </c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>
        <v>41</v>
      </c>
      <c r="B70" s="220" t="s">
        <v>203</v>
      </c>
      <c r="C70" s="265" t="s">
        <v>204</v>
      </c>
      <c r="D70" s="222" t="s">
        <v>99</v>
      </c>
      <c r="E70" s="228">
        <v>6.25</v>
      </c>
      <c r="F70" s="232"/>
      <c r="G70" s="233">
        <f>ROUND(E70*F70,2)</f>
        <v>0</v>
      </c>
      <c r="H70" s="232"/>
      <c r="I70" s="233">
        <f>ROUND(E70*H70,2)</f>
        <v>0</v>
      </c>
      <c r="J70" s="232"/>
      <c r="K70" s="233">
        <f>ROUND(E70*J70,2)</f>
        <v>0</v>
      </c>
      <c r="L70" s="233">
        <v>21</v>
      </c>
      <c r="M70" s="233">
        <f>G70*(1+L70/100)</f>
        <v>0</v>
      </c>
      <c r="N70" s="222">
        <v>0.87063999999999997</v>
      </c>
      <c r="O70" s="222">
        <f>ROUND(E70*N70,5)</f>
        <v>5.4414999999999996</v>
      </c>
      <c r="P70" s="222">
        <v>0</v>
      </c>
      <c r="Q70" s="222">
        <f>ROUND(E70*P70,5)</f>
        <v>0</v>
      </c>
      <c r="R70" s="222"/>
      <c r="S70" s="222"/>
      <c r="T70" s="223">
        <v>2.7850000000000001</v>
      </c>
      <c r="U70" s="222">
        <f>ROUND(E70*T70,2)</f>
        <v>17.41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100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/>
      <c r="B71" s="220"/>
      <c r="C71" s="266" t="s">
        <v>205</v>
      </c>
      <c r="D71" s="224"/>
      <c r="E71" s="229">
        <v>6.25</v>
      </c>
      <c r="F71" s="233"/>
      <c r="G71" s="233"/>
      <c r="H71" s="233"/>
      <c r="I71" s="233"/>
      <c r="J71" s="233"/>
      <c r="K71" s="233"/>
      <c r="L71" s="233"/>
      <c r="M71" s="233"/>
      <c r="N71" s="222"/>
      <c r="O71" s="222"/>
      <c r="P71" s="222"/>
      <c r="Q71" s="222"/>
      <c r="R71" s="222"/>
      <c r="S71" s="222"/>
      <c r="T71" s="223"/>
      <c r="U71" s="222"/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102</v>
      </c>
      <c r="AF71" s="212">
        <v>0</v>
      </c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x14ac:dyDescent="0.2">
      <c r="A72" s="214" t="s">
        <v>95</v>
      </c>
      <c r="B72" s="221" t="s">
        <v>66</v>
      </c>
      <c r="C72" s="267" t="s">
        <v>67</v>
      </c>
      <c r="D72" s="225"/>
      <c r="E72" s="230"/>
      <c r="F72" s="234"/>
      <c r="G72" s="234">
        <f>SUMIF(AE73:AE76,"&lt;&gt;NOR",G73:G76)</f>
        <v>0</v>
      </c>
      <c r="H72" s="234"/>
      <c r="I72" s="234">
        <f>SUM(I73:I76)</f>
        <v>0</v>
      </c>
      <c r="J72" s="234"/>
      <c r="K72" s="234">
        <f>SUM(K73:K76)</f>
        <v>0</v>
      </c>
      <c r="L72" s="234"/>
      <c r="M72" s="234">
        <f>SUM(M73:M76)</f>
        <v>0</v>
      </c>
      <c r="N72" s="225"/>
      <c r="O72" s="225">
        <f>SUM(O73:O76)</f>
        <v>0</v>
      </c>
      <c r="P72" s="225"/>
      <c r="Q72" s="225">
        <f>SUM(Q73:Q76)</f>
        <v>0</v>
      </c>
      <c r="R72" s="225"/>
      <c r="S72" s="225"/>
      <c r="T72" s="226"/>
      <c r="U72" s="225">
        <f>SUM(U73:U76)</f>
        <v>23.71</v>
      </c>
      <c r="AE72" t="s">
        <v>96</v>
      </c>
    </row>
    <row r="73" spans="1:60" outlineLevel="1" x14ac:dyDescent="0.2">
      <c r="A73" s="213">
        <v>42</v>
      </c>
      <c r="B73" s="220" t="s">
        <v>206</v>
      </c>
      <c r="C73" s="265" t="s">
        <v>207</v>
      </c>
      <c r="D73" s="222" t="s">
        <v>208</v>
      </c>
      <c r="E73" s="228">
        <v>8.9770000000000003</v>
      </c>
      <c r="F73" s="232"/>
      <c r="G73" s="233">
        <f>ROUND(E73*F73,2)</f>
        <v>0</v>
      </c>
      <c r="H73" s="232"/>
      <c r="I73" s="233">
        <f>ROUND(E73*H73,2)</f>
        <v>0</v>
      </c>
      <c r="J73" s="232"/>
      <c r="K73" s="233">
        <f>ROUND(E73*J73,2)</f>
        <v>0</v>
      </c>
      <c r="L73" s="233">
        <v>21</v>
      </c>
      <c r="M73" s="233">
        <f>G73*(1+L73/100)</f>
        <v>0</v>
      </c>
      <c r="N73" s="222">
        <v>0</v>
      </c>
      <c r="O73" s="222">
        <f>ROUND(E73*N73,5)</f>
        <v>0</v>
      </c>
      <c r="P73" s="222">
        <v>0</v>
      </c>
      <c r="Q73" s="222">
        <f>ROUND(E73*P73,5)</f>
        <v>0</v>
      </c>
      <c r="R73" s="222"/>
      <c r="S73" s="222"/>
      <c r="T73" s="223">
        <v>1.925</v>
      </c>
      <c r="U73" s="222">
        <f>ROUND(E73*T73,2)</f>
        <v>17.28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100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/>
      <c r="B74" s="220"/>
      <c r="C74" s="266" t="s">
        <v>209</v>
      </c>
      <c r="D74" s="224"/>
      <c r="E74" s="229">
        <v>8.9770000000000003</v>
      </c>
      <c r="F74" s="233"/>
      <c r="G74" s="233"/>
      <c r="H74" s="233"/>
      <c r="I74" s="233"/>
      <c r="J74" s="233"/>
      <c r="K74" s="233"/>
      <c r="L74" s="233"/>
      <c r="M74" s="233"/>
      <c r="N74" s="222"/>
      <c r="O74" s="222"/>
      <c r="P74" s="222"/>
      <c r="Q74" s="222"/>
      <c r="R74" s="222"/>
      <c r="S74" s="222"/>
      <c r="T74" s="223"/>
      <c r="U74" s="222"/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102</v>
      </c>
      <c r="AF74" s="212">
        <v>0</v>
      </c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3">
        <v>43</v>
      </c>
      <c r="B75" s="220" t="s">
        <v>210</v>
      </c>
      <c r="C75" s="265" t="s">
        <v>211</v>
      </c>
      <c r="D75" s="222" t="s">
        <v>208</v>
      </c>
      <c r="E75" s="228">
        <v>321.654</v>
      </c>
      <c r="F75" s="232"/>
      <c r="G75" s="233">
        <f>ROUND(E75*F75,2)</f>
        <v>0</v>
      </c>
      <c r="H75" s="232"/>
      <c r="I75" s="233">
        <f>ROUND(E75*H75,2)</f>
        <v>0</v>
      </c>
      <c r="J75" s="232"/>
      <c r="K75" s="233">
        <f>ROUND(E75*J75,2)</f>
        <v>0</v>
      </c>
      <c r="L75" s="233">
        <v>21</v>
      </c>
      <c r="M75" s="233">
        <f>G75*(1+L75/100)</f>
        <v>0</v>
      </c>
      <c r="N75" s="222">
        <v>0</v>
      </c>
      <c r="O75" s="222">
        <f>ROUND(E75*N75,5)</f>
        <v>0</v>
      </c>
      <c r="P75" s="222">
        <v>0</v>
      </c>
      <c r="Q75" s="222">
        <f>ROUND(E75*P75,5)</f>
        <v>0</v>
      </c>
      <c r="R75" s="222"/>
      <c r="S75" s="222"/>
      <c r="T75" s="223">
        <v>0.02</v>
      </c>
      <c r="U75" s="222">
        <f>ROUND(E75*T75,2)</f>
        <v>6.43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100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44"/>
      <c r="B76" s="245"/>
      <c r="C76" s="269" t="s">
        <v>212</v>
      </c>
      <c r="D76" s="246"/>
      <c r="E76" s="247">
        <v>321.654</v>
      </c>
      <c r="F76" s="248"/>
      <c r="G76" s="248"/>
      <c r="H76" s="248"/>
      <c r="I76" s="248"/>
      <c r="J76" s="248"/>
      <c r="K76" s="248"/>
      <c r="L76" s="248"/>
      <c r="M76" s="248"/>
      <c r="N76" s="249"/>
      <c r="O76" s="249"/>
      <c r="P76" s="249"/>
      <c r="Q76" s="249"/>
      <c r="R76" s="249"/>
      <c r="S76" s="249"/>
      <c r="T76" s="250"/>
      <c r="U76" s="249"/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102</v>
      </c>
      <c r="AF76" s="212">
        <v>0</v>
      </c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x14ac:dyDescent="0.2">
      <c r="A77" s="6"/>
      <c r="B77" s="7" t="s">
        <v>213</v>
      </c>
      <c r="C77" s="270" t="s">
        <v>213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AC77">
        <v>15</v>
      </c>
      <c r="AD77">
        <v>21</v>
      </c>
    </row>
    <row r="78" spans="1:60" x14ac:dyDescent="0.2">
      <c r="A78" s="251"/>
      <c r="B78" s="252">
        <v>26</v>
      </c>
      <c r="C78" s="271" t="s">
        <v>213</v>
      </c>
      <c r="D78" s="253"/>
      <c r="E78" s="253"/>
      <c r="F78" s="253"/>
      <c r="G78" s="264">
        <f>G8+G47+G55+G60+G72</f>
        <v>0</v>
      </c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C78">
        <f>SUMIF(L7:L76,AC77,G7:G76)</f>
        <v>0</v>
      </c>
      <c r="AD78">
        <f>SUMIF(L7:L76,AD77,G7:G76)</f>
        <v>0</v>
      </c>
      <c r="AE78" t="s">
        <v>214</v>
      </c>
    </row>
    <row r="79" spans="1:60" x14ac:dyDescent="0.2">
      <c r="A79" s="6"/>
      <c r="B79" s="7" t="s">
        <v>213</v>
      </c>
      <c r="C79" s="270" t="s">
        <v>213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6"/>
      <c r="B80" s="7" t="s">
        <v>213</v>
      </c>
      <c r="C80" s="270" t="s">
        <v>213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254">
        <v>33</v>
      </c>
      <c r="B81" s="254"/>
      <c r="C81" s="272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255"/>
      <c r="B82" s="256"/>
      <c r="C82" s="273"/>
      <c r="D82" s="256"/>
      <c r="E82" s="256"/>
      <c r="F82" s="256"/>
      <c r="G82" s="257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AE82" t="s">
        <v>215</v>
      </c>
    </row>
    <row r="83" spans="1:31" x14ac:dyDescent="0.2">
      <c r="A83" s="258"/>
      <c r="B83" s="259"/>
      <c r="C83" s="274"/>
      <c r="D83" s="259"/>
      <c r="E83" s="259"/>
      <c r="F83" s="259"/>
      <c r="G83" s="260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A84" s="258"/>
      <c r="B84" s="259"/>
      <c r="C84" s="274"/>
      <c r="D84" s="259"/>
      <c r="E84" s="259"/>
      <c r="F84" s="259"/>
      <c r="G84" s="260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">
      <c r="A85" s="258"/>
      <c r="B85" s="259"/>
      <c r="C85" s="274"/>
      <c r="D85" s="259"/>
      <c r="E85" s="259"/>
      <c r="F85" s="259"/>
      <c r="G85" s="260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">
      <c r="A86" s="261"/>
      <c r="B86" s="262"/>
      <c r="C86" s="275"/>
      <c r="D86" s="262"/>
      <c r="E86" s="262"/>
      <c r="F86" s="262"/>
      <c r="G86" s="263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 x14ac:dyDescent="0.2">
      <c r="A87" s="6"/>
      <c r="B87" s="7" t="s">
        <v>213</v>
      </c>
      <c r="C87" s="270" t="s">
        <v>213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 x14ac:dyDescent="0.2">
      <c r="C88" s="276"/>
      <c r="AE88" t="s">
        <v>216</v>
      </c>
    </row>
  </sheetData>
  <mergeCells count="8">
    <mergeCell ref="A81:C81"/>
    <mergeCell ref="A82:G86"/>
    <mergeCell ref="A1:G1"/>
    <mergeCell ref="C2:G2"/>
    <mergeCell ref="C3:G3"/>
    <mergeCell ref="C4:G4"/>
    <mergeCell ref="C65:G65"/>
    <mergeCell ref="C67:G67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Mirek</cp:lastModifiedBy>
  <cp:lastPrinted>2014-02-28T09:52:57Z</cp:lastPrinted>
  <dcterms:created xsi:type="dcterms:W3CDTF">2009-04-08T07:15:50Z</dcterms:created>
  <dcterms:modified xsi:type="dcterms:W3CDTF">2020-06-26T15:09:05Z</dcterms:modified>
</cp:coreProperties>
</file>